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ser0503\Desktop\"/>
    </mc:Choice>
  </mc:AlternateContent>
  <xr:revisionPtr revIDLastSave="0" documentId="13_ncr:1_{87F491E5-E251-490A-8000-62FCE36C1790}" xr6:coauthVersionLast="47" xr6:coauthVersionMax="47" xr10:uidLastSave="{00000000-0000-0000-0000-000000000000}"/>
  <bookViews>
    <workbookView xWindow="-120" yWindow="-120" windowWidth="19230" windowHeight="11760" firstSheet="2" activeTab="2" xr2:uid="{00000000-000D-0000-FFFF-FFFF00000000}"/>
  </bookViews>
  <sheets>
    <sheet name="(d03-001)空港別旅客輸送人員" sheetId="18" r:id="rId1"/>
    <sheet name="(d03-001)航空路線別人員(道内" sheetId="20" r:id="rId2"/>
    <sheet name="(d03-001)航空路線別人員（道外" sheetId="19" r:id="rId3"/>
    <sheet name="(d03-001）航空路線別人員(海外" sheetId="21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59" i="18" l="1"/>
  <c r="BF58" i="18"/>
  <c r="BF57" i="18"/>
  <c r="BF56" i="18"/>
  <c r="BF55" i="18"/>
  <c r="BF54" i="18"/>
  <c r="BF53" i="18"/>
  <c r="BF52" i="18"/>
  <c r="BF51" i="18"/>
  <c r="BF50" i="18"/>
  <c r="BF49" i="18"/>
  <c r="BF48" i="18"/>
  <c r="BF47" i="18"/>
  <c r="BF46" i="18"/>
  <c r="BF45" i="18"/>
  <c r="BF44" i="18"/>
  <c r="BF43" i="18"/>
  <c r="BF42" i="18"/>
  <c r="BF41" i="18"/>
  <c r="BF40" i="18"/>
  <c r="BF39" i="18"/>
  <c r="BF38" i="18"/>
  <c r="BF37" i="18"/>
  <c r="BF36" i="18"/>
  <c r="BF35" i="18"/>
  <c r="BF34" i="18"/>
  <c r="BF33" i="18"/>
  <c r="BF32" i="18"/>
  <c r="BF31" i="18"/>
  <c r="BF30" i="18"/>
  <c r="BF29" i="18"/>
  <c r="BF28" i="18"/>
  <c r="BF27" i="18"/>
  <c r="BF26" i="18"/>
  <c r="BF25" i="18"/>
  <c r="BF24" i="18"/>
  <c r="BF23" i="18"/>
  <c r="BF22" i="18"/>
  <c r="BF21" i="18"/>
  <c r="BF20" i="18"/>
  <c r="BF19" i="18"/>
  <c r="BF18" i="18"/>
  <c r="BF17" i="18"/>
  <c r="BF16" i="18"/>
  <c r="BF15" i="18"/>
  <c r="BF14" i="18"/>
  <c r="BF13" i="18"/>
  <c r="BF12" i="18"/>
  <c r="BF11" i="18"/>
  <c r="BF10" i="18"/>
  <c r="BF9" i="18"/>
  <c r="BF8" i="18"/>
  <c r="BF7" i="18"/>
  <c r="BF6" i="18"/>
  <c r="BF5" i="18"/>
  <c r="BF4" i="18"/>
  <c r="BE59" i="18"/>
  <c r="BE58" i="18"/>
  <c r="BE57" i="18"/>
  <c r="BE56" i="18"/>
  <c r="BE55" i="18"/>
  <c r="BE54" i="18"/>
  <c r="BE53" i="18"/>
  <c r="BE52" i="18"/>
  <c r="BE51" i="18"/>
  <c r="BE50" i="18"/>
  <c r="BE49" i="18"/>
  <c r="BE48" i="18"/>
  <c r="BE47" i="18"/>
  <c r="BE46" i="18"/>
  <c r="BE45" i="18"/>
  <c r="BE44" i="18"/>
  <c r="BE43" i="18"/>
  <c r="BE42" i="18"/>
  <c r="BE41" i="18"/>
  <c r="BE40" i="18"/>
  <c r="BE39" i="18"/>
  <c r="BE38" i="18"/>
  <c r="BE37" i="18"/>
  <c r="BE36" i="18"/>
  <c r="BE35" i="18"/>
  <c r="BE34" i="18"/>
  <c r="BE33" i="18"/>
  <c r="BE32" i="18"/>
  <c r="BE31" i="18"/>
  <c r="BE30" i="18"/>
  <c r="BE29" i="18"/>
  <c r="BE28" i="18"/>
  <c r="BE27" i="18"/>
  <c r="BE26" i="18"/>
  <c r="BE25" i="18"/>
  <c r="BE24" i="18"/>
  <c r="BE23" i="18"/>
  <c r="BE22" i="18"/>
  <c r="BE21" i="18"/>
  <c r="BE20" i="18"/>
  <c r="BE19" i="18"/>
  <c r="BE18" i="18"/>
  <c r="BE17" i="18"/>
  <c r="BE16" i="18"/>
  <c r="BE15" i="18"/>
  <c r="BE14" i="18"/>
  <c r="BE13" i="18"/>
  <c r="BE12" i="18"/>
  <c r="BE11" i="18"/>
  <c r="BE10" i="18"/>
  <c r="BE9" i="18"/>
  <c r="BE8" i="18"/>
  <c r="BE7" i="18"/>
  <c r="BE6" i="18"/>
  <c r="BE5" i="18"/>
  <c r="BE4" i="18"/>
  <c r="BD59" i="18"/>
  <c r="BD58" i="18"/>
  <c r="BD57" i="18"/>
  <c r="BD56" i="18"/>
  <c r="BD55" i="18"/>
  <c r="BD54" i="18"/>
  <c r="BD53" i="18"/>
  <c r="BD52" i="18"/>
  <c r="BD51" i="18"/>
  <c r="BD50" i="18"/>
  <c r="BD49" i="18"/>
  <c r="BD48" i="18"/>
  <c r="BD47" i="18"/>
  <c r="BD46" i="18"/>
  <c r="BD45" i="18"/>
  <c r="BD44" i="18"/>
  <c r="BD43" i="18"/>
  <c r="BD42" i="18"/>
  <c r="BD41" i="18"/>
  <c r="BD40" i="18"/>
  <c r="BD39" i="18"/>
  <c r="BD38" i="18"/>
  <c r="BD37" i="18"/>
  <c r="BD36" i="18"/>
  <c r="BD35" i="18"/>
  <c r="BD34" i="18"/>
  <c r="BD33" i="18"/>
  <c r="BD32" i="18"/>
  <c r="BD31" i="18"/>
  <c r="BD30" i="18"/>
  <c r="BD29" i="18"/>
  <c r="BD28" i="18"/>
  <c r="BD27" i="18"/>
  <c r="BD26" i="18"/>
  <c r="BD25" i="18"/>
  <c r="BD24" i="18"/>
  <c r="BD23" i="18"/>
  <c r="BD22" i="18"/>
  <c r="BD21" i="18"/>
  <c r="BD20" i="18"/>
  <c r="BD19" i="18"/>
  <c r="BD18" i="18"/>
  <c r="BD17" i="18"/>
  <c r="BD16" i="18"/>
  <c r="BD15" i="18"/>
  <c r="BD14" i="18"/>
  <c r="BD13" i="18"/>
  <c r="BD12" i="18"/>
  <c r="BD11" i="18"/>
  <c r="BD10" i="18"/>
  <c r="BD9" i="18"/>
  <c r="BD8" i="18"/>
  <c r="BD7" i="18"/>
  <c r="BD6" i="18"/>
  <c r="BD5" i="18"/>
  <c r="BD4" i="18"/>
  <c r="IU54" i="19" l="1"/>
  <c r="IU53" i="19"/>
  <c r="IU52" i="19"/>
  <c r="IU51" i="19"/>
  <c r="IU50" i="19"/>
  <c r="IU49" i="19"/>
  <c r="IU48" i="19"/>
  <c r="IU47" i="19"/>
  <c r="IU46" i="19"/>
  <c r="IU45" i="19"/>
  <c r="IU44" i="19"/>
  <c r="IU43" i="19"/>
  <c r="IU42" i="19"/>
  <c r="IU41" i="19"/>
  <c r="IU40" i="19"/>
  <c r="IU39" i="19"/>
  <c r="IU38" i="19"/>
  <c r="IU37" i="19"/>
  <c r="IU36" i="19"/>
  <c r="IU35" i="19"/>
  <c r="IU34" i="19"/>
  <c r="IU33" i="19"/>
  <c r="IU32" i="19"/>
  <c r="IU31" i="19"/>
  <c r="IU30" i="19"/>
  <c r="IU29" i="19"/>
  <c r="IU28" i="19"/>
  <c r="IU27" i="19"/>
  <c r="IU26" i="19"/>
  <c r="IU25" i="19"/>
  <c r="IU24" i="19"/>
  <c r="IU23" i="19"/>
  <c r="IU22" i="19"/>
  <c r="IU21" i="19"/>
  <c r="IU20" i="19"/>
  <c r="IU19" i="19"/>
  <c r="IU18" i="19"/>
  <c r="IU17" i="19"/>
  <c r="IU16" i="19"/>
  <c r="IU15" i="19"/>
  <c r="IU14" i="19"/>
  <c r="IU13" i="19"/>
  <c r="IU12" i="19"/>
  <c r="IU11" i="19"/>
  <c r="IU10" i="19"/>
  <c r="IU9" i="19"/>
  <c r="IU8" i="19"/>
  <c r="IU7" i="19"/>
  <c r="IU6" i="19"/>
  <c r="IU5" i="19"/>
  <c r="JA54" i="19"/>
  <c r="JA53" i="19"/>
  <c r="JA52" i="19"/>
  <c r="JA51" i="19"/>
  <c r="JA50" i="19"/>
  <c r="JA49" i="19"/>
  <c r="JA48" i="19"/>
  <c r="JA47" i="19"/>
  <c r="JA46" i="19"/>
  <c r="JA45" i="19"/>
  <c r="JA44" i="19"/>
  <c r="JA43" i="19"/>
  <c r="JA42" i="19"/>
  <c r="JA41" i="19"/>
  <c r="JA40" i="19"/>
  <c r="JA39" i="19"/>
  <c r="JA38" i="19"/>
  <c r="JA37" i="19"/>
  <c r="JA36" i="19"/>
  <c r="JA35" i="19"/>
  <c r="JA34" i="19"/>
  <c r="JA33" i="19"/>
  <c r="JA32" i="19"/>
  <c r="JA31" i="19"/>
  <c r="JA30" i="19"/>
  <c r="JA29" i="19"/>
  <c r="JA28" i="19"/>
  <c r="JA27" i="19"/>
  <c r="JA26" i="19"/>
  <c r="JA25" i="19"/>
  <c r="JA24" i="19"/>
  <c r="JA23" i="19"/>
  <c r="JA22" i="19"/>
  <c r="JA21" i="19"/>
  <c r="JA20" i="19"/>
  <c r="JA19" i="19"/>
  <c r="JA18" i="19"/>
  <c r="JA17" i="19"/>
  <c r="JA16" i="19"/>
  <c r="JA15" i="19"/>
  <c r="JA14" i="19"/>
  <c r="JA13" i="19"/>
  <c r="JA12" i="19"/>
  <c r="JA11" i="19"/>
  <c r="JA10" i="19"/>
  <c r="JA9" i="19"/>
  <c r="JA8" i="19"/>
  <c r="JA7" i="19"/>
  <c r="JA6" i="19"/>
  <c r="JA5" i="19"/>
  <c r="IY54" i="19"/>
  <c r="IY53" i="19"/>
  <c r="IY52" i="19"/>
  <c r="IY51" i="19"/>
  <c r="IY50" i="19"/>
  <c r="IY49" i="19"/>
  <c r="IY48" i="19"/>
  <c r="IY47" i="19"/>
  <c r="IY46" i="19"/>
  <c r="IY45" i="19"/>
  <c r="IY44" i="19"/>
  <c r="IY43" i="19"/>
  <c r="IY42" i="19"/>
  <c r="IY41" i="19"/>
  <c r="IY40" i="19"/>
  <c r="IY39" i="19"/>
  <c r="IY38" i="19"/>
  <c r="IY37" i="19"/>
  <c r="IY36" i="19"/>
  <c r="IY35" i="19"/>
  <c r="IY34" i="19"/>
  <c r="IY33" i="19"/>
  <c r="IY32" i="19"/>
  <c r="IY31" i="19"/>
  <c r="IY30" i="19"/>
  <c r="IY29" i="19"/>
  <c r="IY28" i="19"/>
  <c r="IY27" i="19"/>
  <c r="IY26" i="19"/>
  <c r="IY25" i="19"/>
  <c r="IY24" i="19"/>
  <c r="IY23" i="19"/>
  <c r="IY22" i="19"/>
  <c r="IY21" i="19"/>
  <c r="IY20" i="19"/>
  <c r="IY19" i="19"/>
  <c r="IY18" i="19"/>
  <c r="IY17" i="19"/>
  <c r="IY16" i="19"/>
  <c r="IY15" i="19"/>
  <c r="IY14" i="19"/>
  <c r="IY13" i="19"/>
  <c r="IY12" i="19"/>
  <c r="IY11" i="19"/>
  <c r="IY10" i="19"/>
  <c r="IY9" i="19"/>
  <c r="IY8" i="19"/>
  <c r="IY7" i="19"/>
  <c r="IY6" i="19"/>
  <c r="IY5" i="19"/>
  <c r="IX54" i="19"/>
  <c r="IX53" i="19"/>
  <c r="IX52" i="19"/>
  <c r="IX51" i="19"/>
  <c r="IX50" i="19"/>
  <c r="IX49" i="19"/>
  <c r="IX48" i="19"/>
  <c r="IX47" i="19"/>
  <c r="IX46" i="19"/>
  <c r="IX45" i="19"/>
  <c r="IX44" i="19"/>
  <c r="IX43" i="19"/>
  <c r="IX42" i="19"/>
  <c r="IX41" i="19"/>
  <c r="IX40" i="19"/>
  <c r="IX39" i="19"/>
  <c r="IX38" i="19"/>
  <c r="IX37" i="19"/>
  <c r="IX36" i="19"/>
  <c r="IX35" i="19"/>
  <c r="IX34" i="19"/>
  <c r="IX33" i="19"/>
  <c r="IX32" i="19"/>
  <c r="IX31" i="19"/>
  <c r="IX30" i="19"/>
  <c r="IX29" i="19"/>
  <c r="IX28" i="19"/>
  <c r="IX27" i="19"/>
  <c r="IX26" i="19"/>
  <c r="IX25" i="19"/>
  <c r="IX24" i="19"/>
  <c r="IX23" i="19"/>
  <c r="IX22" i="19"/>
  <c r="IX21" i="19"/>
  <c r="IX20" i="19"/>
  <c r="IX19" i="19"/>
  <c r="IX18" i="19"/>
  <c r="IX17" i="19"/>
  <c r="IX16" i="19"/>
  <c r="IX15" i="19"/>
  <c r="IX14" i="19"/>
  <c r="IX13" i="19"/>
  <c r="IX12" i="19"/>
  <c r="IX11" i="19"/>
  <c r="IX10" i="19"/>
  <c r="IX9" i="19"/>
  <c r="IX8" i="19"/>
  <c r="IX7" i="19"/>
  <c r="IX6" i="19"/>
  <c r="IX5" i="19"/>
  <c r="IW54" i="19"/>
  <c r="IW53" i="19"/>
  <c r="IW52" i="19"/>
  <c r="IW51" i="19"/>
  <c r="IW50" i="19"/>
  <c r="IW49" i="19"/>
  <c r="IW48" i="19"/>
  <c r="IW47" i="19"/>
  <c r="IW46" i="19"/>
  <c r="IW45" i="19"/>
  <c r="IW44" i="19"/>
  <c r="IW43" i="19"/>
  <c r="IW42" i="19"/>
  <c r="IW41" i="19"/>
  <c r="IW40" i="19"/>
  <c r="IW39" i="19"/>
  <c r="IW38" i="19"/>
  <c r="IW37" i="19"/>
  <c r="IW36" i="19"/>
  <c r="IW35" i="19"/>
  <c r="IW34" i="19"/>
  <c r="IW33" i="19"/>
  <c r="IW32" i="19"/>
  <c r="IW31" i="19"/>
  <c r="IW30" i="19"/>
  <c r="IW29" i="19"/>
  <c r="IW28" i="19"/>
  <c r="IW27" i="19"/>
  <c r="IW26" i="19"/>
  <c r="IW25" i="19"/>
  <c r="IW24" i="19"/>
  <c r="IW23" i="19"/>
  <c r="IW22" i="19"/>
  <c r="IW21" i="19"/>
  <c r="IW20" i="19"/>
  <c r="IW19" i="19"/>
  <c r="IW18" i="19"/>
  <c r="IW17" i="19"/>
  <c r="IW16" i="19"/>
  <c r="IW15" i="19"/>
  <c r="IW14" i="19"/>
  <c r="IW13" i="19"/>
  <c r="IW12" i="19"/>
  <c r="IW11" i="19"/>
  <c r="IW10" i="19"/>
  <c r="IW9" i="19"/>
  <c r="IW8" i="19"/>
  <c r="IW7" i="19"/>
  <c r="IW6" i="19"/>
  <c r="IW5" i="19"/>
  <c r="IV54" i="19"/>
  <c r="IV53" i="19"/>
  <c r="IV52" i="19"/>
  <c r="IV51" i="19"/>
  <c r="IV50" i="19"/>
  <c r="IV49" i="19"/>
  <c r="IV48" i="19"/>
  <c r="IV47" i="19"/>
  <c r="IV46" i="19"/>
  <c r="IV45" i="19"/>
  <c r="IV44" i="19"/>
  <c r="IV43" i="19"/>
  <c r="IV42" i="19"/>
  <c r="IV41" i="19"/>
  <c r="IV40" i="19"/>
  <c r="IV39" i="19"/>
  <c r="IV38" i="19"/>
  <c r="IV37" i="19"/>
  <c r="IV36" i="19"/>
  <c r="IV35" i="19"/>
  <c r="IV34" i="19"/>
  <c r="IV33" i="19"/>
  <c r="IV32" i="19"/>
  <c r="IV31" i="19"/>
  <c r="IV30" i="19"/>
  <c r="IV29" i="19"/>
  <c r="IV28" i="19"/>
  <c r="IV27" i="19"/>
  <c r="IV26" i="19"/>
  <c r="IV25" i="19"/>
  <c r="IV24" i="19"/>
  <c r="IV23" i="19"/>
  <c r="IV22" i="19"/>
  <c r="IV21" i="19"/>
  <c r="IV20" i="19"/>
  <c r="IV19" i="19"/>
  <c r="IV18" i="19"/>
  <c r="IV17" i="19"/>
  <c r="IV16" i="19"/>
  <c r="IV15" i="19"/>
  <c r="IV14" i="19"/>
  <c r="IV13" i="19"/>
  <c r="IV12" i="19"/>
  <c r="IV11" i="19"/>
  <c r="IV10" i="19"/>
  <c r="IV9" i="19"/>
  <c r="IV8" i="19"/>
  <c r="IV7" i="19"/>
  <c r="IV6" i="19"/>
  <c r="IV5" i="19"/>
  <c r="IT54" i="19"/>
  <c r="IT53" i="19"/>
  <c r="IT52" i="19"/>
  <c r="IT51" i="19"/>
  <c r="IT50" i="19"/>
  <c r="IT49" i="19"/>
  <c r="IT48" i="19"/>
  <c r="IT47" i="19"/>
  <c r="IT46" i="19"/>
  <c r="IT45" i="19"/>
  <c r="IT44" i="19"/>
  <c r="IT43" i="19"/>
  <c r="IT42" i="19"/>
  <c r="IT41" i="19"/>
  <c r="IT40" i="19"/>
  <c r="IT39" i="19"/>
  <c r="IT38" i="19"/>
  <c r="IT37" i="19"/>
  <c r="IT36" i="19"/>
  <c r="IT35" i="19"/>
  <c r="IT34" i="19"/>
  <c r="IT33" i="19"/>
  <c r="IT32" i="19"/>
  <c r="IT31" i="19"/>
  <c r="IT30" i="19"/>
  <c r="IT29" i="19"/>
  <c r="IT28" i="19"/>
  <c r="IT27" i="19"/>
  <c r="IT26" i="19"/>
  <c r="IT25" i="19"/>
  <c r="IT24" i="19"/>
  <c r="IT23" i="19"/>
  <c r="IT22" i="19"/>
  <c r="IT21" i="19"/>
  <c r="IT20" i="19"/>
  <c r="IT19" i="19"/>
  <c r="IT18" i="19"/>
  <c r="IT17" i="19"/>
  <c r="IT16" i="19"/>
  <c r="IT15" i="19"/>
  <c r="IT14" i="19"/>
  <c r="IT13" i="19"/>
  <c r="IT12" i="19"/>
  <c r="IT11" i="19"/>
  <c r="IT10" i="19"/>
  <c r="IT9" i="19"/>
  <c r="IT8" i="19"/>
  <c r="IT7" i="19"/>
  <c r="IT6" i="19"/>
  <c r="IT5" i="19"/>
  <c r="IS54" i="19"/>
  <c r="IS53" i="19"/>
  <c r="IS52" i="19"/>
  <c r="IS51" i="19"/>
  <c r="IS50" i="19"/>
  <c r="IS49" i="19"/>
  <c r="IS48" i="19"/>
  <c r="IS47" i="19"/>
  <c r="IS46" i="19"/>
  <c r="IS45" i="19"/>
  <c r="IS44" i="19"/>
  <c r="IS43" i="19"/>
  <c r="IS42" i="19"/>
  <c r="IS41" i="19"/>
  <c r="IS40" i="19"/>
  <c r="IS39" i="19"/>
  <c r="IS38" i="19"/>
  <c r="IS37" i="19"/>
  <c r="IS36" i="19"/>
  <c r="IS35" i="19"/>
  <c r="IS34" i="19"/>
  <c r="IS33" i="19"/>
  <c r="IS32" i="19"/>
  <c r="IS31" i="19"/>
  <c r="IS30" i="19"/>
  <c r="IS29" i="19"/>
  <c r="IS28" i="19"/>
  <c r="IS27" i="19"/>
  <c r="IS26" i="19"/>
  <c r="IS25" i="19"/>
  <c r="IS24" i="19"/>
  <c r="IS23" i="19"/>
  <c r="IS22" i="19"/>
  <c r="IS21" i="19"/>
  <c r="IS20" i="19"/>
  <c r="IS19" i="19"/>
  <c r="IS18" i="19"/>
  <c r="IS17" i="19"/>
  <c r="IS16" i="19"/>
  <c r="IS15" i="19"/>
  <c r="IS14" i="19"/>
  <c r="IS13" i="19"/>
  <c r="IS12" i="19"/>
  <c r="IS11" i="19"/>
  <c r="IS10" i="19"/>
  <c r="IS9" i="19"/>
  <c r="IS8" i="19"/>
  <c r="IS7" i="19"/>
  <c r="IS6" i="19"/>
  <c r="IS5" i="19"/>
  <c r="BB15" i="18"/>
  <c r="BB14" i="18"/>
  <c r="BB13" i="18"/>
  <c r="BB12" i="18"/>
  <c r="BB11" i="18"/>
  <c r="BB10" i="18"/>
  <c r="BB9" i="18"/>
  <c r="BB8" i="18"/>
  <c r="BB7" i="18"/>
  <c r="BB6" i="18"/>
  <c r="BB5" i="18"/>
  <c r="AZ15" i="18"/>
  <c r="AZ14" i="18"/>
  <c r="AZ13" i="18"/>
  <c r="AZ12" i="18"/>
  <c r="AZ11" i="18"/>
  <c r="AZ10" i="18"/>
  <c r="AZ9" i="18"/>
  <c r="AZ8" i="18"/>
  <c r="AZ7" i="18"/>
  <c r="AZ6" i="18"/>
  <c r="AZ5" i="18"/>
  <c r="AX15" i="18"/>
  <c r="AX14" i="18"/>
  <c r="AX13" i="18"/>
  <c r="AX12" i="18"/>
  <c r="AX11" i="18"/>
  <c r="AX10" i="18"/>
  <c r="AX9" i="18"/>
  <c r="AX8" i="18"/>
  <c r="AX7" i="18"/>
  <c r="AX6" i="18"/>
  <c r="AX5" i="18"/>
  <c r="BY53" i="20"/>
  <c r="BY52" i="20"/>
  <c r="BY51" i="20"/>
  <c r="BY50" i="20"/>
  <c r="BY49" i="20"/>
  <c r="BY48" i="20"/>
  <c r="BY47" i="20"/>
  <c r="BY46" i="20"/>
  <c r="BY45" i="20"/>
  <c r="BY44" i="20"/>
  <c r="BY43" i="20"/>
  <c r="BY42" i="20"/>
  <c r="BY41" i="20"/>
  <c r="BY40" i="20"/>
  <c r="BY39" i="20"/>
  <c r="BY38" i="20"/>
  <c r="BY37" i="20"/>
  <c r="BY36" i="20"/>
  <c r="BY35" i="20"/>
  <c r="BY34" i="20"/>
  <c r="BY33" i="20"/>
  <c r="BY32" i="20"/>
  <c r="BY31" i="20"/>
  <c r="BY30" i="20"/>
  <c r="BY29" i="20"/>
  <c r="BY28" i="20"/>
  <c r="BY27" i="20"/>
  <c r="BY26" i="20"/>
  <c r="BY25" i="20"/>
  <c r="BY24" i="20"/>
  <c r="BY23" i="20"/>
  <c r="BY22" i="20"/>
  <c r="BY21" i="20"/>
  <c r="BY20" i="20"/>
  <c r="BY19" i="20"/>
  <c r="BY18" i="20"/>
  <c r="BY17" i="20"/>
  <c r="BY16" i="20"/>
  <c r="BY15" i="20"/>
  <c r="BY14" i="20"/>
  <c r="BY13" i="20"/>
  <c r="BY12" i="20"/>
  <c r="BY11" i="20"/>
  <c r="BY10" i="20"/>
  <c r="BY9" i="20"/>
  <c r="BY8" i="20"/>
  <c r="BY7" i="20"/>
  <c r="BY6" i="20"/>
  <c r="BY5" i="20"/>
  <c r="BY4" i="20"/>
  <c r="BX53" i="20"/>
  <c r="BX52" i="20"/>
  <c r="BX51" i="20"/>
  <c r="BX50" i="20"/>
  <c r="BX49" i="20"/>
  <c r="BX48" i="20"/>
  <c r="BX47" i="20"/>
  <c r="BX46" i="20"/>
  <c r="BX45" i="20"/>
  <c r="BX44" i="20"/>
  <c r="BX43" i="20"/>
  <c r="BX42" i="20"/>
  <c r="BX41" i="20"/>
  <c r="BX40" i="20"/>
  <c r="BX39" i="20"/>
  <c r="BX38" i="20"/>
  <c r="BX37" i="20"/>
  <c r="BX36" i="20"/>
  <c r="BX35" i="20"/>
  <c r="BX34" i="20"/>
  <c r="BX33" i="20"/>
  <c r="BX32" i="20"/>
  <c r="BX31" i="20"/>
  <c r="BX30" i="20"/>
  <c r="BX29" i="20"/>
  <c r="BX28" i="20"/>
  <c r="BX27" i="20"/>
  <c r="BX26" i="20"/>
  <c r="BX25" i="20"/>
  <c r="BX24" i="20"/>
  <c r="BX23" i="20"/>
  <c r="BX22" i="20"/>
  <c r="BX21" i="20"/>
  <c r="BX20" i="20"/>
  <c r="BX19" i="20"/>
  <c r="BX18" i="20"/>
  <c r="BX17" i="20"/>
  <c r="BX16" i="20"/>
  <c r="BX15" i="20"/>
  <c r="BX14" i="20"/>
  <c r="BX13" i="20"/>
  <c r="BX12" i="20"/>
  <c r="BX11" i="20"/>
  <c r="BX10" i="20"/>
  <c r="BX9" i="20"/>
  <c r="BX8" i="20"/>
  <c r="BX7" i="20"/>
  <c r="BX6" i="20"/>
  <c r="BX5" i="20"/>
  <c r="BX4" i="20"/>
  <c r="BU53" i="20"/>
  <c r="BU52" i="20"/>
  <c r="BU51" i="20"/>
  <c r="BU50" i="20"/>
  <c r="BU49" i="20"/>
  <c r="BU48" i="20"/>
  <c r="BU47" i="20"/>
  <c r="BU46" i="20"/>
  <c r="BU45" i="20"/>
  <c r="BU44" i="20"/>
  <c r="BU43" i="20"/>
  <c r="BU42" i="20"/>
  <c r="BU41" i="20"/>
  <c r="BU40" i="20"/>
  <c r="BU39" i="20"/>
  <c r="BU38" i="20"/>
  <c r="BU37" i="20"/>
  <c r="BU36" i="20"/>
  <c r="BU35" i="20"/>
  <c r="BU34" i="20"/>
  <c r="BU33" i="20"/>
  <c r="BU32" i="20"/>
  <c r="BU31" i="20"/>
  <c r="BU30" i="20"/>
  <c r="BU29" i="20"/>
  <c r="BU28" i="20"/>
  <c r="BU27" i="20"/>
  <c r="BU26" i="20"/>
  <c r="BU25" i="20"/>
  <c r="BU24" i="20"/>
  <c r="BU23" i="20"/>
  <c r="BU22" i="20"/>
  <c r="BU21" i="20"/>
  <c r="BU20" i="20"/>
  <c r="BU19" i="20"/>
  <c r="BU18" i="20"/>
  <c r="BU17" i="20"/>
  <c r="BU16" i="20"/>
  <c r="BU15" i="20"/>
  <c r="BU14" i="20"/>
  <c r="BU13" i="20"/>
  <c r="BU12" i="20"/>
  <c r="BU11" i="20"/>
  <c r="BU10" i="20"/>
  <c r="BU9" i="20"/>
  <c r="BU8" i="20"/>
  <c r="BU7" i="20"/>
  <c r="BU6" i="20"/>
  <c r="BU5" i="20"/>
  <c r="BU4" i="20"/>
  <c r="BT53" i="20"/>
  <c r="BT52" i="20"/>
  <c r="BT51" i="20"/>
  <c r="BT50" i="20"/>
  <c r="BT49" i="20"/>
  <c r="BT48" i="20"/>
  <c r="BT47" i="20"/>
  <c r="BT46" i="20"/>
  <c r="BT45" i="20"/>
  <c r="BT44" i="20"/>
  <c r="BT43" i="20"/>
  <c r="BT42" i="20"/>
  <c r="BT41" i="20"/>
  <c r="BT40" i="20"/>
  <c r="BT39" i="20"/>
  <c r="BT38" i="20"/>
  <c r="BT37" i="20"/>
  <c r="BT36" i="20"/>
  <c r="BT35" i="20"/>
  <c r="BT34" i="20"/>
  <c r="BT33" i="20"/>
  <c r="BT32" i="20"/>
  <c r="BT31" i="20"/>
  <c r="BT30" i="20"/>
  <c r="BT29" i="20"/>
  <c r="BT28" i="20"/>
  <c r="BT27" i="20"/>
  <c r="BT26" i="20"/>
  <c r="BT25" i="20"/>
  <c r="BT24" i="20"/>
  <c r="BT23" i="20"/>
  <c r="BT22" i="20"/>
  <c r="BT21" i="20"/>
  <c r="BT20" i="20"/>
  <c r="BT19" i="20"/>
  <c r="BT18" i="20"/>
  <c r="BT17" i="20"/>
  <c r="BT16" i="20"/>
  <c r="BT15" i="20"/>
  <c r="BT14" i="20"/>
  <c r="BT13" i="20"/>
  <c r="BT12" i="20"/>
  <c r="BT11" i="20"/>
  <c r="BT10" i="20"/>
  <c r="BT9" i="20"/>
  <c r="BT8" i="20"/>
  <c r="BT7" i="20"/>
  <c r="BT6" i="20"/>
  <c r="BT5" i="20"/>
  <c r="BT4" i="20"/>
  <c r="BS53" i="20"/>
  <c r="BS52" i="20"/>
  <c r="BS51" i="20"/>
  <c r="BS50" i="20"/>
  <c r="BS49" i="20"/>
  <c r="BS48" i="20"/>
  <c r="BS47" i="20"/>
  <c r="BS46" i="20"/>
  <c r="BS45" i="20"/>
  <c r="BS44" i="20"/>
  <c r="BS43" i="20"/>
  <c r="BS42" i="20"/>
  <c r="BS41" i="20"/>
  <c r="BS40" i="20"/>
  <c r="BS39" i="20"/>
  <c r="BS38" i="20"/>
  <c r="BS37" i="20"/>
  <c r="BS36" i="20"/>
  <c r="BS35" i="20"/>
  <c r="BS34" i="20"/>
  <c r="BS33" i="20"/>
  <c r="BS32" i="20"/>
  <c r="BS31" i="20"/>
  <c r="BS30" i="20"/>
  <c r="BS29" i="20"/>
  <c r="BS28" i="20"/>
  <c r="BS27" i="20"/>
  <c r="BS26" i="20"/>
  <c r="BS25" i="20"/>
  <c r="BS24" i="20"/>
  <c r="BS23" i="20"/>
  <c r="BS22" i="20"/>
  <c r="BS21" i="20"/>
  <c r="BS20" i="20"/>
  <c r="BS19" i="20"/>
  <c r="BS18" i="20"/>
  <c r="BS17" i="20"/>
  <c r="BS16" i="20"/>
  <c r="BS15" i="20"/>
  <c r="BS14" i="20"/>
  <c r="BS13" i="20"/>
  <c r="BS12" i="20"/>
  <c r="BS11" i="20"/>
  <c r="BS10" i="20"/>
  <c r="BS9" i="20"/>
  <c r="BS8" i="20"/>
  <c r="BS7" i="20"/>
  <c r="BS6" i="20"/>
  <c r="BS5" i="20"/>
  <c r="BS4" i="20"/>
  <c r="BR53" i="20"/>
  <c r="BR52" i="20"/>
  <c r="BR51" i="20"/>
  <c r="BR50" i="20"/>
  <c r="BR49" i="20"/>
  <c r="BR48" i="20"/>
  <c r="BR47" i="20"/>
  <c r="BR46" i="20"/>
  <c r="BR45" i="20"/>
  <c r="BR44" i="20"/>
  <c r="BR43" i="20"/>
  <c r="BR42" i="20"/>
  <c r="BR41" i="20"/>
  <c r="BR40" i="20"/>
  <c r="BR39" i="20"/>
  <c r="BR38" i="20"/>
  <c r="BR37" i="20"/>
  <c r="BR36" i="20"/>
  <c r="BR35" i="20"/>
  <c r="BR34" i="20"/>
  <c r="BR33" i="20"/>
  <c r="BR32" i="20"/>
  <c r="BR31" i="20"/>
  <c r="BR30" i="20"/>
  <c r="BR29" i="20"/>
  <c r="BR28" i="20"/>
  <c r="BR27" i="20"/>
  <c r="BR26" i="20"/>
  <c r="BR25" i="20"/>
  <c r="BR24" i="20"/>
  <c r="BR23" i="20"/>
  <c r="BR22" i="20"/>
  <c r="BR21" i="20"/>
  <c r="BR20" i="20"/>
  <c r="BR19" i="20"/>
  <c r="BR18" i="20"/>
  <c r="BR17" i="20"/>
  <c r="BR16" i="20"/>
  <c r="BR15" i="20"/>
  <c r="BR14" i="20"/>
  <c r="BR13" i="20"/>
  <c r="BR12" i="20"/>
  <c r="BR11" i="20"/>
  <c r="BR10" i="20"/>
  <c r="BR9" i="20"/>
  <c r="BR8" i="20"/>
  <c r="BR7" i="20"/>
  <c r="BR6" i="20"/>
  <c r="BR5" i="20"/>
  <c r="BR4" i="20"/>
  <c r="BQ53" i="20"/>
  <c r="BQ52" i="20"/>
  <c r="BQ51" i="20"/>
  <c r="BQ50" i="20"/>
  <c r="BQ49" i="20"/>
  <c r="BQ48" i="20"/>
  <c r="BQ47" i="20"/>
  <c r="BQ46" i="20"/>
  <c r="BQ45" i="20"/>
  <c r="BQ44" i="20"/>
  <c r="BQ43" i="20"/>
  <c r="BQ42" i="20"/>
  <c r="BQ41" i="20"/>
  <c r="BQ40" i="20"/>
  <c r="BQ39" i="20"/>
  <c r="BQ38" i="20"/>
  <c r="BQ37" i="20"/>
  <c r="BQ36" i="20"/>
  <c r="BQ35" i="20"/>
  <c r="BQ34" i="20"/>
  <c r="BQ33" i="20"/>
  <c r="BQ32" i="20"/>
  <c r="BQ31" i="20"/>
  <c r="BQ30" i="20"/>
  <c r="BQ29" i="20"/>
  <c r="BQ28" i="20"/>
  <c r="BQ27" i="20"/>
  <c r="BQ26" i="20"/>
  <c r="BQ25" i="20"/>
  <c r="BQ24" i="20"/>
  <c r="BQ23" i="20"/>
  <c r="BQ22" i="20"/>
  <c r="BQ21" i="20"/>
  <c r="BQ20" i="20"/>
  <c r="BQ19" i="20"/>
  <c r="BQ18" i="20"/>
  <c r="BQ17" i="20"/>
  <c r="BQ16" i="20"/>
  <c r="BQ15" i="20"/>
  <c r="BQ14" i="20"/>
  <c r="BQ13" i="20"/>
  <c r="BQ12" i="20"/>
  <c r="BQ11" i="20"/>
  <c r="BQ10" i="20"/>
  <c r="BQ9" i="20"/>
  <c r="BQ8" i="20"/>
  <c r="BQ7" i="20"/>
  <c r="BQ6" i="20"/>
  <c r="BQ5" i="20"/>
  <c r="BQ4" i="20"/>
  <c r="BP53" i="20"/>
  <c r="BP52" i="20"/>
  <c r="BP51" i="20"/>
  <c r="BP50" i="20"/>
  <c r="BP49" i="20"/>
  <c r="BP48" i="20"/>
  <c r="BP47" i="20"/>
  <c r="BP46" i="20"/>
  <c r="BP45" i="20"/>
  <c r="BP44" i="20"/>
  <c r="BP43" i="20"/>
  <c r="BP42" i="20"/>
  <c r="BP41" i="20"/>
  <c r="BP40" i="20"/>
  <c r="BP39" i="20"/>
  <c r="BP38" i="20"/>
  <c r="BP37" i="20"/>
  <c r="BP36" i="20"/>
  <c r="BP35" i="20"/>
  <c r="BP34" i="20"/>
  <c r="BP33" i="20"/>
  <c r="BP32" i="20"/>
  <c r="BP31" i="20"/>
  <c r="BP30" i="20"/>
  <c r="BP29" i="20"/>
  <c r="BP28" i="20"/>
  <c r="BP27" i="20"/>
  <c r="BP26" i="20"/>
  <c r="BP25" i="20"/>
  <c r="BP24" i="20"/>
  <c r="BP23" i="20"/>
  <c r="BP22" i="20"/>
  <c r="BP21" i="20"/>
  <c r="BP20" i="20"/>
  <c r="BP19" i="20"/>
  <c r="BP18" i="20"/>
  <c r="BP17" i="20"/>
  <c r="BP16" i="20"/>
  <c r="BP15" i="20"/>
  <c r="BP14" i="20"/>
  <c r="BP13" i="20"/>
  <c r="BP12" i="20"/>
  <c r="BP11" i="20"/>
  <c r="BP10" i="20"/>
  <c r="BP9" i="20"/>
  <c r="BP8" i="20"/>
  <c r="BP7" i="20"/>
  <c r="BP6" i="20"/>
  <c r="BP5" i="20"/>
  <c r="BP4" i="20"/>
  <c r="BO53" i="20"/>
  <c r="BO52" i="20"/>
  <c r="BO51" i="20"/>
  <c r="BO50" i="20"/>
  <c r="CA50" i="20" s="1"/>
  <c r="BO49" i="20"/>
  <c r="BO48" i="20"/>
  <c r="BO47" i="20"/>
  <c r="BO46" i="20"/>
  <c r="CA46" i="20" s="1"/>
  <c r="BO45" i="20"/>
  <c r="BO44" i="20"/>
  <c r="BO43" i="20"/>
  <c r="BO42" i="20"/>
  <c r="CA42" i="20" s="1"/>
  <c r="BO41" i="20"/>
  <c r="BO40" i="20"/>
  <c r="BO39" i="20"/>
  <c r="BO38" i="20"/>
  <c r="CA38" i="20" s="1"/>
  <c r="BO37" i="20"/>
  <c r="BO36" i="20"/>
  <c r="BO35" i="20"/>
  <c r="BO34" i="20"/>
  <c r="CA34" i="20" s="1"/>
  <c r="BO33" i="20"/>
  <c r="BO32" i="20"/>
  <c r="BO31" i="20"/>
  <c r="BO30" i="20"/>
  <c r="CA30" i="20" s="1"/>
  <c r="BO29" i="20"/>
  <c r="BO28" i="20"/>
  <c r="BO27" i="20"/>
  <c r="BO26" i="20"/>
  <c r="CA26" i="20" s="1"/>
  <c r="BO25" i="20"/>
  <c r="BO24" i="20"/>
  <c r="BO23" i="20"/>
  <c r="BO22" i="20"/>
  <c r="CA22" i="20" s="1"/>
  <c r="BO21" i="20"/>
  <c r="BO20" i="20"/>
  <c r="BO19" i="20"/>
  <c r="BO18" i="20"/>
  <c r="CA18" i="20" s="1"/>
  <c r="BO17" i="20"/>
  <c r="BO16" i="20"/>
  <c r="BO15" i="20"/>
  <c r="BO14" i="20"/>
  <c r="CA14" i="20" s="1"/>
  <c r="BO13" i="20"/>
  <c r="BO12" i="20"/>
  <c r="BO11" i="20"/>
  <c r="BO10" i="20"/>
  <c r="CA10" i="20" s="1"/>
  <c r="BO9" i="20"/>
  <c r="BO8" i="20"/>
  <c r="BO7" i="20"/>
  <c r="BO6" i="20"/>
  <c r="CA6" i="20" s="1"/>
  <c r="BO5" i="20"/>
  <c r="BO4" i="20"/>
  <c r="BC9" i="18"/>
  <c r="AR59" i="18"/>
  <c r="AR58" i="18"/>
  <c r="AR57" i="18"/>
  <c r="AR56" i="18"/>
  <c r="AR55" i="18"/>
  <c r="AR54" i="18"/>
  <c r="AR53" i="18"/>
  <c r="AR52" i="18"/>
  <c r="AR51" i="18"/>
  <c r="AR50" i="18"/>
  <c r="AR49" i="18"/>
  <c r="AR48" i="18"/>
  <c r="AR47" i="18"/>
  <c r="AR46" i="18"/>
  <c r="AR45" i="18"/>
  <c r="AR44" i="18"/>
  <c r="AR43" i="18"/>
  <c r="AR42" i="18"/>
  <c r="AR41" i="18"/>
  <c r="AR40" i="18"/>
  <c r="AR39" i="18"/>
  <c r="AR38" i="18"/>
  <c r="AR37" i="18"/>
  <c r="AR36" i="18"/>
  <c r="AR35" i="18"/>
  <c r="AR34" i="18"/>
  <c r="AR33" i="18"/>
  <c r="AR32" i="18"/>
  <c r="AR31" i="18"/>
  <c r="AR30" i="18"/>
  <c r="AR29" i="18"/>
  <c r="AR28" i="18"/>
  <c r="AR27" i="18"/>
  <c r="AR26" i="18"/>
  <c r="AR25" i="18"/>
  <c r="AR24" i="18"/>
  <c r="AR23" i="18"/>
  <c r="AR22" i="18"/>
  <c r="AR21" i="18"/>
  <c r="AR20" i="18"/>
  <c r="AR19" i="18"/>
  <c r="AR18" i="18"/>
  <c r="AR17" i="18"/>
  <c r="AR16" i="18"/>
  <c r="AR15" i="18"/>
  <c r="AR14" i="18"/>
  <c r="AR13" i="18"/>
  <c r="AR12" i="18"/>
  <c r="AR11" i="18"/>
  <c r="AR10" i="18"/>
  <c r="AR9" i="18"/>
  <c r="AR8" i="18"/>
  <c r="AR7" i="18"/>
  <c r="AR6" i="18"/>
  <c r="AR5" i="18"/>
  <c r="AR4" i="18"/>
  <c r="AM59" i="18"/>
  <c r="AM58" i="18"/>
  <c r="AM57" i="18"/>
  <c r="AM56" i="18"/>
  <c r="AM55" i="18"/>
  <c r="AM54" i="18"/>
  <c r="AM53" i="18"/>
  <c r="AM52" i="18"/>
  <c r="AM51" i="18"/>
  <c r="AM50" i="18"/>
  <c r="AM49" i="18"/>
  <c r="AM48" i="18"/>
  <c r="AM47" i="18"/>
  <c r="AM46" i="18"/>
  <c r="AM45" i="18"/>
  <c r="AM44" i="18"/>
  <c r="AM43" i="18"/>
  <c r="AM42" i="18"/>
  <c r="AM41" i="18"/>
  <c r="AM40" i="18"/>
  <c r="AM39" i="18"/>
  <c r="AM38" i="18"/>
  <c r="AM37" i="18"/>
  <c r="AM36" i="18"/>
  <c r="AM35" i="18"/>
  <c r="AM34" i="18"/>
  <c r="AM33" i="18"/>
  <c r="AM32" i="18"/>
  <c r="AM31" i="18"/>
  <c r="AM30" i="18"/>
  <c r="AM29" i="18"/>
  <c r="AM28" i="18"/>
  <c r="AM27" i="18"/>
  <c r="AM26" i="18"/>
  <c r="AM25" i="18"/>
  <c r="AM24" i="18"/>
  <c r="AM23" i="18"/>
  <c r="AM22" i="18"/>
  <c r="AM21" i="18"/>
  <c r="AM20" i="18"/>
  <c r="AM19" i="18"/>
  <c r="AM18" i="18"/>
  <c r="AM17" i="18"/>
  <c r="AM16" i="18"/>
  <c r="AM15" i="18"/>
  <c r="AM14" i="18"/>
  <c r="AM13" i="18"/>
  <c r="AM12" i="18"/>
  <c r="AM11" i="18"/>
  <c r="AM10" i="18"/>
  <c r="AM9" i="18"/>
  <c r="AM8" i="18"/>
  <c r="AM7" i="18"/>
  <c r="AM6" i="18"/>
  <c r="AM5" i="18"/>
  <c r="AM4" i="18"/>
  <c r="AH59" i="18"/>
  <c r="AH58" i="18"/>
  <c r="AH57" i="18"/>
  <c r="AH56" i="18"/>
  <c r="AH55" i="18"/>
  <c r="AH54" i="18"/>
  <c r="AH53" i="18"/>
  <c r="AH52" i="18"/>
  <c r="AH51" i="18"/>
  <c r="AH50" i="18"/>
  <c r="AH49" i="18"/>
  <c r="AH48" i="18"/>
  <c r="AH47" i="18"/>
  <c r="AH46" i="18"/>
  <c r="AH45" i="18"/>
  <c r="AH44" i="18"/>
  <c r="AH43" i="18"/>
  <c r="AH42" i="18"/>
  <c r="AH41" i="18"/>
  <c r="AH40" i="18"/>
  <c r="AH39" i="18"/>
  <c r="AH38" i="18"/>
  <c r="AH37" i="18"/>
  <c r="AH36" i="18"/>
  <c r="AH35" i="18"/>
  <c r="AH34" i="18"/>
  <c r="AH33" i="18"/>
  <c r="AH32" i="18"/>
  <c r="AH31" i="18"/>
  <c r="AH30" i="18"/>
  <c r="AH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H5" i="18"/>
  <c r="AH4" i="18"/>
  <c r="AC59" i="18"/>
  <c r="AC58" i="18"/>
  <c r="AC57" i="18"/>
  <c r="AC56" i="18"/>
  <c r="AC55" i="18"/>
  <c r="AC54" i="18"/>
  <c r="AC53" i="18"/>
  <c r="AC52" i="18"/>
  <c r="AC51" i="18"/>
  <c r="AC50" i="18"/>
  <c r="AC49" i="18"/>
  <c r="AC48" i="18"/>
  <c r="AC47" i="18"/>
  <c r="AC46" i="18"/>
  <c r="AC45" i="18"/>
  <c r="AC44" i="18"/>
  <c r="AC43" i="18"/>
  <c r="AC42" i="18"/>
  <c r="AC41" i="18"/>
  <c r="AC40" i="18"/>
  <c r="AC39" i="18"/>
  <c r="AC38" i="18"/>
  <c r="AC37" i="18"/>
  <c r="AC36" i="18"/>
  <c r="AC35" i="18"/>
  <c r="AC34" i="18"/>
  <c r="AC33" i="18"/>
  <c r="AC32" i="18"/>
  <c r="AC31" i="18"/>
  <c r="AC30" i="18"/>
  <c r="AC29" i="18"/>
  <c r="AC28" i="18"/>
  <c r="AC27" i="18"/>
  <c r="AC26" i="18"/>
  <c r="AC25" i="18"/>
  <c r="AC24" i="18"/>
  <c r="AC23" i="18"/>
  <c r="AC22" i="18"/>
  <c r="AC21" i="18"/>
  <c r="AC20" i="18"/>
  <c r="AC19" i="18"/>
  <c r="AC18" i="18"/>
  <c r="AC17" i="18"/>
  <c r="AC16" i="18"/>
  <c r="AC15" i="18"/>
  <c r="AC14" i="18"/>
  <c r="AC13" i="18"/>
  <c r="AC12" i="18"/>
  <c r="AC11" i="18"/>
  <c r="AC10" i="18"/>
  <c r="AC9" i="18"/>
  <c r="AC8" i="18"/>
  <c r="AC7" i="18"/>
  <c r="AC6" i="18"/>
  <c r="AC5" i="18"/>
  <c r="AC4" i="18"/>
  <c r="X59" i="18"/>
  <c r="X58" i="18"/>
  <c r="X57" i="18"/>
  <c r="X56" i="18"/>
  <c r="X55" i="18"/>
  <c r="X54" i="18"/>
  <c r="X53" i="18"/>
  <c r="X52" i="18"/>
  <c r="X51" i="18"/>
  <c r="X50" i="18"/>
  <c r="X49" i="18"/>
  <c r="X48" i="18"/>
  <c r="X47" i="18"/>
  <c r="X46" i="18"/>
  <c r="X45" i="18"/>
  <c r="X44" i="18"/>
  <c r="X43" i="18"/>
  <c r="X42" i="18"/>
  <c r="X41" i="18"/>
  <c r="X40" i="18"/>
  <c r="X39" i="18"/>
  <c r="X38" i="18"/>
  <c r="X37" i="18"/>
  <c r="X36" i="18"/>
  <c r="X35" i="18"/>
  <c r="X34" i="18"/>
  <c r="X33" i="18"/>
  <c r="X32" i="18"/>
  <c r="X31" i="18"/>
  <c r="X30" i="18"/>
  <c r="X29" i="18"/>
  <c r="X28" i="18"/>
  <c r="X27" i="18"/>
  <c r="X26" i="18"/>
  <c r="X25" i="18"/>
  <c r="X24" i="18"/>
  <c r="X23" i="18"/>
  <c r="X22" i="18"/>
  <c r="X21" i="18"/>
  <c r="X20" i="18"/>
  <c r="X19" i="18"/>
  <c r="X18" i="18"/>
  <c r="X17" i="18"/>
  <c r="X16" i="18"/>
  <c r="X15" i="18"/>
  <c r="X14" i="18"/>
  <c r="X13" i="18"/>
  <c r="X12" i="18"/>
  <c r="X11" i="18"/>
  <c r="X10" i="18"/>
  <c r="X9" i="18"/>
  <c r="X8" i="18"/>
  <c r="X7" i="18"/>
  <c r="X6" i="18"/>
  <c r="X5" i="18"/>
  <c r="X4" i="18"/>
  <c r="S59" i="18"/>
  <c r="S58" i="18"/>
  <c r="S57" i="18"/>
  <c r="S56" i="18"/>
  <c r="S55" i="18"/>
  <c r="S54" i="18"/>
  <c r="S53" i="18"/>
  <c r="S52" i="18"/>
  <c r="S51" i="18"/>
  <c r="S50" i="18"/>
  <c r="S49" i="18"/>
  <c r="S48" i="18"/>
  <c r="S47" i="18"/>
  <c r="S46" i="18"/>
  <c r="S45" i="18"/>
  <c r="S44" i="18"/>
  <c r="S43" i="18"/>
  <c r="S42" i="18"/>
  <c r="S41" i="18"/>
  <c r="S40" i="18"/>
  <c r="S39" i="18"/>
  <c r="S38" i="18"/>
  <c r="S37" i="18"/>
  <c r="S36" i="18"/>
  <c r="S35" i="18"/>
  <c r="S34" i="18"/>
  <c r="S33" i="18"/>
  <c r="S32" i="18"/>
  <c r="S31" i="18"/>
  <c r="S30" i="18"/>
  <c r="S29" i="18"/>
  <c r="S28" i="18"/>
  <c r="S27" i="18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S11" i="18"/>
  <c r="S10" i="18"/>
  <c r="S9" i="18"/>
  <c r="S8" i="18"/>
  <c r="S7" i="18"/>
  <c r="S6" i="18"/>
  <c r="S5" i="18"/>
  <c r="S4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4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D4" i="18"/>
  <c r="D5" i="18"/>
  <c r="D6" i="18"/>
  <c r="D7" i="18"/>
  <c r="D8" i="18"/>
  <c r="D9" i="18"/>
  <c r="D10" i="18"/>
  <c r="D11" i="18"/>
  <c r="D12" i="18"/>
  <c r="D13" i="18"/>
  <c r="D14" i="18"/>
  <c r="D15" i="18"/>
  <c r="D50" i="18"/>
  <c r="D59" i="18"/>
  <c r="D58" i="18"/>
  <c r="D57" i="18"/>
  <c r="D56" i="18"/>
  <c r="D55" i="18"/>
  <c r="D54" i="18"/>
  <c r="D53" i="18"/>
  <c r="D52" i="18"/>
  <c r="D51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H16" i="18" s="1"/>
  <c r="CA5" i="20" l="1"/>
  <c r="CA9" i="20"/>
  <c r="CA13" i="20"/>
  <c r="CA17" i="20"/>
  <c r="CA21" i="20"/>
  <c r="CA25" i="20"/>
  <c r="CA29" i="20"/>
  <c r="CA33" i="20"/>
  <c r="CA37" i="20"/>
  <c r="CA41" i="20"/>
  <c r="CA45" i="20"/>
  <c r="CA49" i="20"/>
  <c r="CA53" i="20"/>
  <c r="CA7" i="20"/>
  <c r="CA11" i="20"/>
  <c r="CA15" i="20"/>
  <c r="CA19" i="20"/>
  <c r="CA23" i="20"/>
  <c r="CA27" i="20"/>
  <c r="CA31" i="20"/>
  <c r="CA35" i="20"/>
  <c r="CA39" i="20"/>
  <c r="CA43" i="20"/>
  <c r="CA47" i="20"/>
  <c r="CA51" i="20"/>
  <c r="CA4" i="20"/>
  <c r="CA8" i="20"/>
  <c r="CA12" i="20"/>
  <c r="CA16" i="20"/>
  <c r="CA20" i="20"/>
  <c r="CA24" i="20"/>
  <c r="CA28" i="20"/>
  <c r="CA32" i="20"/>
  <c r="CA36" i="20"/>
  <c r="CA40" i="20"/>
  <c r="CA44" i="20"/>
  <c r="CA48" i="20"/>
  <c r="CA52" i="20"/>
  <c r="H20" i="18"/>
  <c r="H24" i="18"/>
  <c r="H28" i="18"/>
  <c r="H32" i="18"/>
  <c r="H36" i="18"/>
  <c r="H40" i="18"/>
  <c r="H44" i="18"/>
  <c r="H48" i="18"/>
  <c r="M8" i="18"/>
  <c r="M12" i="18"/>
  <c r="M16" i="18"/>
  <c r="M20" i="18"/>
  <c r="M24" i="18"/>
  <c r="M28" i="18"/>
  <c r="M32" i="18"/>
  <c r="M36" i="18"/>
  <c r="M40" i="18"/>
  <c r="M44" i="18"/>
  <c r="M48" i="18"/>
  <c r="M52" i="18"/>
  <c r="M56" i="18"/>
  <c r="R8" i="18"/>
  <c r="R12" i="18"/>
  <c r="R16" i="18"/>
  <c r="R20" i="18"/>
  <c r="R24" i="18"/>
  <c r="R28" i="18"/>
  <c r="R32" i="18"/>
  <c r="R36" i="18"/>
  <c r="R40" i="18"/>
  <c r="R44" i="18"/>
  <c r="W8" i="18"/>
  <c r="W12" i="18"/>
  <c r="W16" i="18"/>
  <c r="W20" i="18"/>
  <c r="W24" i="18"/>
  <c r="W28" i="18"/>
  <c r="W32" i="18"/>
  <c r="W36" i="18"/>
  <c r="W40" i="18"/>
  <c r="W48" i="18"/>
  <c r="W52" i="18"/>
  <c r="W56" i="18"/>
  <c r="AB8" i="18"/>
  <c r="AG8" i="18"/>
  <c r="AL8" i="18"/>
  <c r="AQ8" i="18"/>
  <c r="AQ12" i="18"/>
  <c r="AQ16" i="18"/>
  <c r="AQ20" i="18"/>
  <c r="AQ28" i="18"/>
  <c r="AQ32" i="18"/>
  <c r="AQ36" i="18"/>
  <c r="AQ40" i="18"/>
  <c r="AQ44" i="18"/>
  <c r="AQ48" i="18"/>
  <c r="AQ52" i="18"/>
  <c r="H18" i="18"/>
  <c r="H22" i="18"/>
  <c r="H14" i="18"/>
  <c r="M6" i="18"/>
  <c r="M10" i="18"/>
  <c r="M14" i="18"/>
  <c r="M18" i="18"/>
  <c r="M22" i="18"/>
  <c r="M26" i="18"/>
  <c r="M30" i="18"/>
  <c r="R6" i="18"/>
  <c r="R10" i="18"/>
  <c r="R14" i="18"/>
  <c r="R18" i="18"/>
  <c r="R22" i="18"/>
  <c r="R26" i="18"/>
  <c r="R30" i="18"/>
  <c r="R34" i="18"/>
  <c r="R38" i="18"/>
  <c r="R42" i="18"/>
  <c r="AG14" i="18"/>
  <c r="AG30" i="18"/>
  <c r="AG46" i="18"/>
  <c r="AQ6" i="18"/>
  <c r="AQ10" i="18"/>
  <c r="AV6" i="18"/>
  <c r="AV10" i="18"/>
  <c r="H26" i="18"/>
  <c r="H54" i="18"/>
  <c r="H58" i="18"/>
  <c r="H15" i="18"/>
  <c r="H11" i="18"/>
  <c r="H7" i="18"/>
  <c r="R46" i="18"/>
  <c r="R50" i="18"/>
  <c r="R54" i="18"/>
  <c r="R58" i="18"/>
  <c r="R48" i="18"/>
  <c r="R52" i="18"/>
  <c r="R56" i="18"/>
  <c r="AL5" i="18"/>
  <c r="AL9" i="18"/>
  <c r="R23" i="18"/>
  <c r="R55" i="18"/>
  <c r="W7" i="18"/>
  <c r="W43" i="18"/>
  <c r="W47" i="18"/>
  <c r="W51" i="18"/>
  <c r="W55" i="18"/>
  <c r="AB7" i="18"/>
  <c r="AB11" i="18"/>
  <c r="AB15" i="18"/>
  <c r="AB19" i="18"/>
  <c r="AB23" i="18"/>
  <c r="AB27" i="18"/>
  <c r="AB31" i="18"/>
  <c r="AB35" i="18"/>
  <c r="AB39" i="18"/>
  <c r="AB43" i="18"/>
  <c r="AB47" i="18"/>
  <c r="AB51" i="18"/>
  <c r="AB55" i="18"/>
  <c r="AB59" i="18"/>
  <c r="AG7" i="18"/>
  <c r="AG11" i="18"/>
  <c r="AG15" i="18"/>
  <c r="AG19" i="18"/>
  <c r="AG23" i="18"/>
  <c r="AG27" i="18"/>
  <c r="AG31" i="18"/>
  <c r="AG35" i="18"/>
  <c r="AG39" i="18"/>
  <c r="AG43" i="18"/>
  <c r="AG47" i="18"/>
  <c r="AG51" i="18"/>
  <c r="AG55" i="18"/>
  <c r="AG59" i="18"/>
  <c r="AL7" i="18"/>
  <c r="AL11" i="18"/>
  <c r="AL15" i="18"/>
  <c r="AL19" i="18"/>
  <c r="AL23" i="18"/>
  <c r="AL27" i="18"/>
  <c r="AL31" i="18"/>
  <c r="AL35" i="18"/>
  <c r="AL39" i="18"/>
  <c r="AL43" i="18"/>
  <c r="AL47" i="18"/>
  <c r="AL51" i="18"/>
  <c r="AL55" i="18"/>
  <c r="AL59" i="18"/>
  <c r="AQ7" i="18"/>
  <c r="AQ11" i="18"/>
  <c r="AQ15" i="18"/>
  <c r="AQ19" i="18"/>
  <c r="AQ23" i="18"/>
  <c r="AQ27" i="18"/>
  <c r="AQ31" i="18"/>
  <c r="AQ35" i="18"/>
  <c r="AQ39" i="18"/>
  <c r="AQ43" i="18"/>
  <c r="M34" i="18"/>
  <c r="M42" i="18"/>
  <c r="M46" i="18"/>
  <c r="M50" i="18"/>
  <c r="M54" i="18"/>
  <c r="M58" i="18"/>
  <c r="M38" i="18"/>
  <c r="BC6" i="18"/>
  <c r="H30" i="18"/>
  <c r="H38" i="18"/>
  <c r="H42" i="18"/>
  <c r="H46" i="18"/>
  <c r="H55" i="18"/>
  <c r="H59" i="18"/>
  <c r="H34" i="18"/>
  <c r="H50" i="18"/>
  <c r="BC5" i="18"/>
  <c r="BC7" i="18"/>
  <c r="BG7" i="18" s="1"/>
  <c r="H17" i="18"/>
  <c r="H33" i="18"/>
  <c r="H49" i="18"/>
  <c r="W33" i="18"/>
  <c r="W37" i="18"/>
  <c r="W41" i="18"/>
  <c r="W45" i="18"/>
  <c r="W49" i="18"/>
  <c r="W53" i="18"/>
  <c r="W57" i="18"/>
  <c r="AB5" i="18"/>
  <c r="AB9" i="18"/>
  <c r="AG5" i="18"/>
  <c r="AG9" i="18"/>
  <c r="AG13" i="18"/>
  <c r="AG17" i="18"/>
  <c r="AG21" i="18"/>
  <c r="AG25" i="18"/>
  <c r="AG29" i="18"/>
  <c r="AG33" i="18"/>
  <c r="AG37" i="18"/>
  <c r="AG41" i="18"/>
  <c r="AG45" i="18"/>
  <c r="AG49" i="18"/>
  <c r="AG53" i="18"/>
  <c r="AG57" i="18"/>
  <c r="AL13" i="18"/>
  <c r="AL17" i="18"/>
  <c r="AL21" i="18"/>
  <c r="AL25" i="18"/>
  <c r="AL29" i="18"/>
  <c r="AL33" i="18"/>
  <c r="AL37" i="18"/>
  <c r="AL41" i="18"/>
  <c r="AL45" i="18"/>
  <c r="AL49" i="18"/>
  <c r="AL53" i="18"/>
  <c r="AL57" i="18"/>
  <c r="AQ5" i="18"/>
  <c r="AQ9" i="18"/>
  <c r="AQ13" i="18"/>
  <c r="AQ17" i="18"/>
  <c r="AQ21" i="18"/>
  <c r="AQ25" i="18"/>
  <c r="AQ29" i="18"/>
  <c r="AQ33" i="18"/>
  <c r="AQ37" i="18"/>
  <c r="AQ41" i="18"/>
  <c r="AQ45" i="18"/>
  <c r="AQ49" i="18"/>
  <c r="AQ53" i="18"/>
  <c r="AQ57" i="18"/>
  <c r="AV5" i="18"/>
  <c r="AV9" i="18"/>
  <c r="H51" i="18"/>
  <c r="H9" i="18"/>
  <c r="H5" i="18"/>
  <c r="W6" i="18"/>
  <c r="W10" i="18"/>
  <c r="W14" i="18"/>
  <c r="W18" i="18"/>
  <c r="W22" i="18"/>
  <c r="W26" i="18"/>
  <c r="W30" i="18"/>
  <c r="W34" i="18"/>
  <c r="W38" i="18"/>
  <c r="AB6" i="18"/>
  <c r="AB10" i="18"/>
  <c r="AG6" i="18"/>
  <c r="AG10" i="18"/>
  <c r="AG18" i="18"/>
  <c r="AG22" i="18"/>
  <c r="AG26" i="18"/>
  <c r="AG34" i="18"/>
  <c r="AG38" i="18"/>
  <c r="AG42" i="18"/>
  <c r="AG50" i="18"/>
  <c r="AG54" i="18"/>
  <c r="AG58" i="18"/>
  <c r="AL6" i="18"/>
  <c r="AL10" i="18"/>
  <c r="BC10" i="18"/>
  <c r="BG10" i="18" s="1"/>
  <c r="AQ47" i="18"/>
  <c r="AQ51" i="18"/>
  <c r="AQ55" i="18"/>
  <c r="AV7" i="18"/>
  <c r="AV11" i="18"/>
  <c r="AV15" i="18"/>
  <c r="AV19" i="18"/>
  <c r="AV23" i="18"/>
  <c r="AV27" i="18"/>
  <c r="AV31" i="18"/>
  <c r="AV35" i="18"/>
  <c r="AV39" i="18"/>
  <c r="AV43" i="18"/>
  <c r="AV47" i="18"/>
  <c r="AV51" i="18"/>
  <c r="AV55" i="18"/>
  <c r="AV59" i="18"/>
  <c r="R39" i="18"/>
  <c r="H19" i="18"/>
  <c r="H23" i="18"/>
  <c r="H27" i="18"/>
  <c r="H31" i="18"/>
  <c r="H35" i="18"/>
  <c r="H39" i="18"/>
  <c r="H43" i="18"/>
  <c r="H47" i="18"/>
  <c r="H52" i="18"/>
  <c r="H56" i="18"/>
  <c r="H12" i="18"/>
  <c r="H8" i="18"/>
  <c r="M7" i="18"/>
  <c r="M11" i="18"/>
  <c r="M15" i="18"/>
  <c r="M19" i="18"/>
  <c r="M23" i="18"/>
  <c r="M27" i="18"/>
  <c r="M31" i="18"/>
  <c r="M35" i="18"/>
  <c r="M39" i="18"/>
  <c r="M43" i="18"/>
  <c r="M47" i="18"/>
  <c r="M51" i="18"/>
  <c r="M55" i="18"/>
  <c r="M59" i="18"/>
  <c r="R7" i="18"/>
  <c r="R11" i="18"/>
  <c r="R15" i="18"/>
  <c r="R19" i="18"/>
  <c r="R27" i="18"/>
  <c r="R31" i="18"/>
  <c r="R35" i="18"/>
  <c r="R43" i="18"/>
  <c r="R47" i="18"/>
  <c r="R51" i="18"/>
  <c r="R59" i="18"/>
  <c r="W11" i="18"/>
  <c r="W15" i="18"/>
  <c r="W19" i="18"/>
  <c r="W23" i="18"/>
  <c r="W27" i="18"/>
  <c r="W31" i="18"/>
  <c r="W35" i="18"/>
  <c r="W39" i="18"/>
  <c r="W44" i="18"/>
  <c r="AQ56" i="18"/>
  <c r="AV8" i="18"/>
  <c r="H21" i="18"/>
  <c r="H25" i="18"/>
  <c r="H29" i="18"/>
  <c r="H37" i="18"/>
  <c r="H41" i="18"/>
  <c r="H45" i="18"/>
  <c r="H10" i="18"/>
  <c r="H6" i="18"/>
  <c r="M5" i="18"/>
  <c r="M9" i="18"/>
  <c r="M13" i="18"/>
  <c r="M17" i="18"/>
  <c r="M21" i="18"/>
  <c r="M25" i="18"/>
  <c r="M29" i="18"/>
  <c r="M33" i="18"/>
  <c r="M37" i="18"/>
  <c r="M41" i="18"/>
  <c r="M45" i="18"/>
  <c r="M49" i="18"/>
  <c r="M53" i="18"/>
  <c r="M57" i="18"/>
  <c r="R5" i="18"/>
  <c r="R9" i="18"/>
  <c r="R13" i="18"/>
  <c r="R17" i="18"/>
  <c r="R21" i="18"/>
  <c r="R25" i="18"/>
  <c r="R29" i="18"/>
  <c r="R33" i="18"/>
  <c r="R37" i="18"/>
  <c r="R41" i="18"/>
  <c r="R45" i="18"/>
  <c r="R49" i="18"/>
  <c r="R53" i="18"/>
  <c r="R57" i="18"/>
  <c r="W5" i="18"/>
  <c r="W9" i="18"/>
  <c r="W13" i="18"/>
  <c r="W17" i="18"/>
  <c r="W21" i="18"/>
  <c r="W25" i="18"/>
  <c r="W29" i="18"/>
  <c r="AQ24" i="18"/>
  <c r="AB12" i="18"/>
  <c r="AB16" i="18"/>
  <c r="AB20" i="18"/>
  <c r="AB24" i="18"/>
  <c r="AB28" i="18"/>
  <c r="AB32" i="18"/>
  <c r="AB36" i="18"/>
  <c r="AB40" i="18"/>
  <c r="AB44" i="18"/>
  <c r="AB48" i="18"/>
  <c r="AB52" i="18"/>
  <c r="AB56" i="18"/>
  <c r="AG12" i="18"/>
  <c r="AG16" i="18"/>
  <c r="AG20" i="18"/>
  <c r="AG24" i="18"/>
  <c r="AG28" i="18"/>
  <c r="AG32" i="18"/>
  <c r="AG36" i="18"/>
  <c r="AG40" i="18"/>
  <c r="AG44" i="18"/>
  <c r="AG48" i="18"/>
  <c r="AG52" i="18"/>
  <c r="AG56" i="18"/>
  <c r="AL12" i="18"/>
  <c r="AL16" i="18"/>
  <c r="AL20" i="18"/>
  <c r="AL24" i="18"/>
  <c r="AL28" i="18"/>
  <c r="AL32" i="18"/>
  <c r="AL36" i="18"/>
  <c r="AL40" i="18"/>
  <c r="AL44" i="18"/>
  <c r="AL48" i="18"/>
  <c r="AL52" i="18"/>
  <c r="AL56" i="18"/>
  <c r="AV12" i="18"/>
  <c r="AV16" i="18"/>
  <c r="AV20" i="18"/>
  <c r="AV24" i="18"/>
  <c r="AV28" i="18"/>
  <c r="AV32" i="18"/>
  <c r="AV36" i="18"/>
  <c r="AV40" i="18"/>
  <c r="AV44" i="18"/>
  <c r="AV48" i="18"/>
  <c r="AV52" i="18"/>
  <c r="AV56" i="18"/>
  <c r="BC22" i="18"/>
  <c r="W42" i="18"/>
  <c r="W46" i="18"/>
  <c r="W50" i="18"/>
  <c r="W54" i="18"/>
  <c r="AB14" i="18"/>
  <c r="AB18" i="18"/>
  <c r="AB22" i="18"/>
  <c r="AB26" i="18"/>
  <c r="AB30" i="18"/>
  <c r="AB34" i="18"/>
  <c r="AB38" i="18"/>
  <c r="AB42" i="18"/>
  <c r="AB46" i="18"/>
  <c r="AB50" i="18"/>
  <c r="AB54" i="18"/>
  <c r="AB58" i="18"/>
  <c r="AL14" i="18"/>
  <c r="AL18" i="18"/>
  <c r="AL22" i="18"/>
  <c r="AL26" i="18"/>
  <c r="AL30" i="18"/>
  <c r="AL34" i="18"/>
  <c r="AL38" i="18"/>
  <c r="AL42" i="18"/>
  <c r="AL46" i="18"/>
  <c r="AL50" i="18"/>
  <c r="AL54" i="18"/>
  <c r="AL58" i="18"/>
  <c r="AQ14" i="18"/>
  <c r="AQ18" i="18"/>
  <c r="AQ22" i="18"/>
  <c r="AQ26" i="18"/>
  <c r="AQ30" i="18"/>
  <c r="AQ34" i="18"/>
  <c r="AQ38" i="18"/>
  <c r="AQ42" i="18"/>
  <c r="AQ46" i="18"/>
  <c r="AQ50" i="18"/>
  <c r="AQ54" i="18"/>
  <c r="AQ58" i="18"/>
  <c r="AV14" i="18"/>
  <c r="AV18" i="18"/>
  <c r="AV22" i="18"/>
  <c r="AV26" i="18"/>
  <c r="AV30" i="18"/>
  <c r="AV34" i="18"/>
  <c r="AV38" i="18"/>
  <c r="AV42" i="18"/>
  <c r="AV46" i="18"/>
  <c r="AV50" i="18"/>
  <c r="AV54" i="18"/>
  <c r="AV58" i="18"/>
  <c r="BC55" i="18"/>
  <c r="AV17" i="18"/>
  <c r="AV29" i="18"/>
  <c r="AV41" i="18"/>
  <c r="AV49" i="18"/>
  <c r="AV57" i="18"/>
  <c r="AV13" i="18"/>
  <c r="AV21" i="18"/>
  <c r="AV25" i="18"/>
  <c r="AV37" i="18"/>
  <c r="AV45" i="18"/>
  <c r="AV53" i="18"/>
  <c r="AV33" i="18"/>
  <c r="AQ59" i="18"/>
  <c r="AB21" i="18"/>
  <c r="AB29" i="18"/>
  <c r="AB45" i="18"/>
  <c r="AB53" i="18"/>
  <c r="AB17" i="18"/>
  <c r="AB33" i="18"/>
  <c r="AB41" i="18"/>
  <c r="AB49" i="18"/>
  <c r="AB13" i="18"/>
  <c r="AB25" i="18"/>
  <c r="AB37" i="18"/>
  <c r="AB57" i="18"/>
  <c r="W59" i="18"/>
  <c r="W58" i="18"/>
  <c r="BC45" i="18"/>
  <c r="BC49" i="18"/>
  <c r="BC53" i="18"/>
  <c r="BC57" i="18"/>
  <c r="H13" i="18"/>
  <c r="H53" i="18"/>
  <c r="H57" i="18"/>
  <c r="BC13" i="18"/>
  <c r="BC17" i="18"/>
  <c r="BC21" i="18"/>
  <c r="BC25" i="18"/>
  <c r="BC29" i="18"/>
  <c r="BC33" i="18"/>
  <c r="BC37" i="18"/>
  <c r="BC41" i="18"/>
  <c r="BC14" i="18"/>
  <c r="BC18" i="18"/>
  <c r="BC26" i="18"/>
  <c r="BC30" i="18"/>
  <c r="BC34" i="18"/>
  <c r="BC38" i="18"/>
  <c r="BC42" i="18"/>
  <c r="BC46" i="18"/>
  <c r="BC50" i="18"/>
  <c r="BC54" i="18"/>
  <c r="BC58" i="18"/>
  <c r="BC11" i="18"/>
  <c r="BC15" i="18"/>
  <c r="BC19" i="18"/>
  <c r="BC23" i="18"/>
  <c r="BC27" i="18"/>
  <c r="BC31" i="18"/>
  <c r="BC35" i="18"/>
  <c r="BC39" i="18"/>
  <c r="BC43" i="18"/>
  <c r="BC47" i="18"/>
  <c r="BC51" i="18"/>
  <c r="BC59" i="18"/>
  <c r="JB5" i="19"/>
  <c r="BC28" i="18"/>
  <c r="BC12" i="18"/>
  <c r="BC44" i="18"/>
  <c r="BC8" i="18"/>
  <c r="BG8" i="18" s="1"/>
  <c r="BC16" i="18"/>
  <c r="BC20" i="18"/>
  <c r="BC24" i="18"/>
  <c r="BC32" i="18"/>
  <c r="BC36" i="18"/>
  <c r="BC40" i="18"/>
  <c r="BC48" i="18"/>
  <c r="BC52" i="18"/>
  <c r="BC56" i="18"/>
  <c r="BL39" i="21"/>
  <c r="BA27" i="21"/>
  <c r="IF7" i="19"/>
  <c r="IF8" i="19"/>
  <c r="IF9" i="19"/>
  <c r="IF10" i="19"/>
  <c r="IF11" i="19"/>
  <c r="EB9" i="19"/>
  <c r="EB8" i="19"/>
  <c r="EB7" i="19"/>
  <c r="IE6" i="19"/>
  <c r="IF6" i="19"/>
  <c r="IE7" i="19"/>
  <c r="IE8" i="19"/>
  <c r="IE9" i="19"/>
  <c r="IE10" i="19"/>
  <c r="IE11" i="19"/>
  <c r="IE12" i="19"/>
  <c r="IF12" i="19"/>
  <c r="IE13" i="19"/>
  <c r="IF13" i="19"/>
  <c r="IE14" i="19"/>
  <c r="IF14" i="19"/>
  <c r="IE15" i="19"/>
  <c r="IF15" i="19"/>
  <c r="IE16" i="19"/>
  <c r="IF16" i="19"/>
  <c r="IE17" i="19"/>
  <c r="IF17" i="19"/>
  <c r="IE18" i="19"/>
  <c r="IF18" i="19"/>
  <c r="IE19" i="19"/>
  <c r="IF19" i="19"/>
  <c r="IE20" i="19"/>
  <c r="IF20" i="19"/>
  <c r="IE21" i="19"/>
  <c r="IF21" i="19"/>
  <c r="IE22" i="19"/>
  <c r="IF22" i="19"/>
  <c r="IE23" i="19"/>
  <c r="IF23" i="19"/>
  <c r="IE24" i="19"/>
  <c r="IF24" i="19"/>
  <c r="IE25" i="19"/>
  <c r="IF25" i="19"/>
  <c r="IE26" i="19"/>
  <c r="IF26" i="19"/>
  <c r="IE27" i="19"/>
  <c r="IF27" i="19"/>
  <c r="IE28" i="19"/>
  <c r="IF28" i="19"/>
  <c r="IE29" i="19"/>
  <c r="IF29" i="19"/>
  <c r="IE30" i="19"/>
  <c r="IF30" i="19"/>
  <c r="IE31" i="19"/>
  <c r="IF31" i="19"/>
  <c r="IE32" i="19"/>
  <c r="IF32" i="19"/>
  <c r="IE33" i="19"/>
  <c r="IF33" i="19"/>
  <c r="IE34" i="19"/>
  <c r="IF34" i="19"/>
  <c r="IE35" i="19"/>
  <c r="IF35" i="19"/>
  <c r="IE36" i="19"/>
  <c r="IF36" i="19"/>
  <c r="IE37" i="19"/>
  <c r="IF37" i="19"/>
  <c r="IE38" i="19"/>
  <c r="IF38" i="19"/>
  <c r="IE39" i="19"/>
  <c r="IF39" i="19"/>
  <c r="IE40" i="19"/>
  <c r="IF40" i="19"/>
  <c r="IE41" i="19"/>
  <c r="IF41" i="19"/>
  <c r="IE42" i="19"/>
  <c r="IF42" i="19"/>
  <c r="IE43" i="19"/>
  <c r="IF43" i="19"/>
  <c r="IE44" i="19"/>
  <c r="IF44" i="19"/>
  <c r="IE45" i="19"/>
  <c r="IF45" i="19"/>
  <c r="IE46" i="19"/>
  <c r="IF46" i="19"/>
  <c r="IE47" i="19"/>
  <c r="IF47" i="19"/>
  <c r="IE48" i="19"/>
  <c r="IF48" i="19"/>
  <c r="IE49" i="19"/>
  <c r="IF49" i="19"/>
  <c r="IE50" i="19"/>
  <c r="IF50" i="19"/>
  <c r="IE51" i="19"/>
  <c r="IF51" i="19"/>
  <c r="IE52" i="19"/>
  <c r="IF52" i="19"/>
  <c r="IE53" i="19"/>
  <c r="IF53" i="19"/>
  <c r="IE54" i="19"/>
  <c r="IF54" i="19"/>
  <c r="BG6" i="18" l="1"/>
  <c r="BG9" i="18"/>
  <c r="AA10" i="20"/>
  <c r="AA9" i="20"/>
  <c r="AA8" i="20"/>
  <c r="AA7" i="20"/>
  <c r="AG8" i="20"/>
  <c r="AG9" i="20"/>
  <c r="AG10" i="20"/>
  <c r="AG11" i="20"/>
  <c r="AG12" i="20"/>
  <c r="AG13" i="20"/>
  <c r="AG14" i="20"/>
  <c r="AG15" i="20"/>
  <c r="AG16" i="20"/>
  <c r="AG17" i="20"/>
  <c r="AG7" i="20"/>
  <c r="BB6" i="20"/>
  <c r="BB5" i="20"/>
  <c r="BL5" i="20"/>
  <c r="BM5" i="20"/>
  <c r="BL6" i="20"/>
  <c r="BM6" i="20"/>
  <c r="BL7" i="20"/>
  <c r="BM7" i="20"/>
  <c r="BL8" i="20"/>
  <c r="BM8" i="20"/>
  <c r="BL9" i="20"/>
  <c r="BM9" i="20"/>
  <c r="BL10" i="20"/>
  <c r="BM10" i="20"/>
  <c r="BL11" i="20"/>
  <c r="BM11" i="20"/>
  <c r="BL12" i="20"/>
  <c r="BM12" i="20"/>
  <c r="BL13" i="20"/>
  <c r="BM13" i="20"/>
  <c r="BL14" i="20"/>
  <c r="BM14" i="20"/>
  <c r="BL15" i="20"/>
  <c r="BM15" i="20"/>
  <c r="BL16" i="20"/>
  <c r="BM16" i="20"/>
  <c r="BL17" i="20"/>
  <c r="BM17" i="20"/>
  <c r="BL18" i="20"/>
  <c r="BM18" i="20"/>
  <c r="BL19" i="20"/>
  <c r="BM19" i="20"/>
  <c r="BL20" i="20"/>
  <c r="BM20" i="20"/>
  <c r="BL21" i="20"/>
  <c r="BM21" i="20"/>
  <c r="BL22" i="20"/>
  <c r="BM22" i="20"/>
  <c r="BL23" i="20"/>
  <c r="BM23" i="20"/>
  <c r="BL24" i="20"/>
  <c r="BM24" i="20"/>
  <c r="BL25" i="20"/>
  <c r="BM25" i="20"/>
  <c r="BL26" i="20"/>
  <c r="BM26" i="20"/>
  <c r="BL27" i="20"/>
  <c r="BM27" i="20"/>
  <c r="BL28" i="20"/>
  <c r="BM28" i="20"/>
  <c r="BL29" i="20"/>
  <c r="BM29" i="20"/>
  <c r="BL30" i="20"/>
  <c r="BM30" i="20"/>
  <c r="BL31" i="20"/>
  <c r="BM31" i="20"/>
  <c r="BL32" i="20"/>
  <c r="BM32" i="20"/>
  <c r="BL33" i="20"/>
  <c r="BM33" i="20"/>
  <c r="BL34" i="20"/>
  <c r="BM34" i="20"/>
  <c r="BL35" i="20"/>
  <c r="BM35" i="20"/>
  <c r="BL36" i="20"/>
  <c r="BM36" i="20"/>
  <c r="BL37" i="20"/>
  <c r="BM37" i="20"/>
  <c r="BL38" i="20"/>
  <c r="BM38" i="20"/>
  <c r="BL39" i="20"/>
  <c r="BM39" i="20"/>
  <c r="BL40" i="20"/>
  <c r="BM40" i="20"/>
  <c r="BL41" i="20"/>
  <c r="BM41" i="20"/>
  <c r="BL42" i="20"/>
  <c r="BM42" i="20"/>
  <c r="BL43" i="20"/>
  <c r="BM43" i="20"/>
  <c r="BL44" i="20"/>
  <c r="BM44" i="20"/>
  <c r="BL45" i="20"/>
  <c r="BM45" i="20"/>
  <c r="BL46" i="20"/>
  <c r="BM46" i="20"/>
  <c r="BL47" i="20"/>
  <c r="BM47" i="20"/>
  <c r="BL48" i="20"/>
  <c r="BM48" i="20"/>
  <c r="BL49" i="20"/>
  <c r="BM49" i="20"/>
  <c r="BL50" i="20"/>
  <c r="BM50" i="20"/>
  <c r="BL51" i="20"/>
  <c r="BM51" i="20"/>
  <c r="BL52" i="20"/>
  <c r="BM52" i="20"/>
  <c r="BL53" i="20"/>
  <c r="BM53" i="20"/>
  <c r="AD11" i="20"/>
  <c r="AD10" i="20"/>
  <c r="AD9" i="20"/>
  <c r="AD8" i="20"/>
  <c r="AD7" i="20"/>
  <c r="AD6" i="20"/>
  <c r="AD5" i="20"/>
  <c r="AD13" i="20"/>
  <c r="AD14" i="20"/>
  <c r="AD15" i="20"/>
  <c r="AD16" i="20"/>
  <c r="AD17" i="20"/>
  <c r="AD12" i="20"/>
  <c r="AP31" i="20"/>
  <c r="IO6" i="19"/>
  <c r="IP6" i="19"/>
  <c r="IO7" i="19"/>
  <c r="IP7" i="19"/>
  <c r="IO8" i="19"/>
  <c r="IP8" i="19"/>
  <c r="IO9" i="19"/>
  <c r="IP9" i="19"/>
  <c r="IO10" i="19"/>
  <c r="IP10" i="19"/>
  <c r="IO11" i="19"/>
  <c r="IP11" i="19"/>
  <c r="IO12" i="19"/>
  <c r="IP12" i="19"/>
  <c r="IO13" i="19"/>
  <c r="IP13" i="19"/>
  <c r="IO14" i="19"/>
  <c r="IP14" i="19"/>
  <c r="IO15" i="19"/>
  <c r="IP15" i="19"/>
  <c r="IO16" i="19"/>
  <c r="IP16" i="19"/>
  <c r="IO17" i="19"/>
  <c r="IP17" i="19"/>
  <c r="IO18" i="19"/>
  <c r="IP18" i="19"/>
  <c r="IO19" i="19"/>
  <c r="IP19" i="19"/>
  <c r="IO20" i="19"/>
  <c r="IP20" i="19"/>
  <c r="IO21" i="19"/>
  <c r="IP21" i="19"/>
  <c r="IO22" i="19"/>
  <c r="IP22" i="19"/>
  <c r="IO23" i="19"/>
  <c r="IP23" i="19"/>
  <c r="IO24" i="19"/>
  <c r="IP24" i="19"/>
  <c r="IO25" i="19"/>
  <c r="IP25" i="19"/>
  <c r="IO26" i="19"/>
  <c r="IP26" i="19"/>
  <c r="IO27" i="19"/>
  <c r="IP27" i="19"/>
  <c r="IO28" i="19"/>
  <c r="IP28" i="19"/>
  <c r="IO29" i="19"/>
  <c r="IP29" i="19"/>
  <c r="IO30" i="19"/>
  <c r="IP30" i="19"/>
  <c r="IO31" i="19"/>
  <c r="IP31" i="19"/>
  <c r="IO32" i="19"/>
  <c r="IP32" i="19"/>
  <c r="IO33" i="19"/>
  <c r="IP33" i="19"/>
  <c r="IO34" i="19"/>
  <c r="IP34" i="19"/>
  <c r="IO35" i="19"/>
  <c r="IP35" i="19"/>
  <c r="IO36" i="19"/>
  <c r="IP36" i="19"/>
  <c r="IO37" i="19"/>
  <c r="IP37" i="19"/>
  <c r="IO38" i="19"/>
  <c r="IP38" i="19"/>
  <c r="IO39" i="19"/>
  <c r="IP39" i="19"/>
  <c r="IO40" i="19"/>
  <c r="IP40" i="19"/>
  <c r="IO41" i="19"/>
  <c r="IP41" i="19"/>
  <c r="IO42" i="19"/>
  <c r="IP42" i="19"/>
  <c r="IO43" i="19"/>
  <c r="IP43" i="19"/>
  <c r="IO44" i="19"/>
  <c r="IP44" i="19"/>
  <c r="IO45" i="19"/>
  <c r="IP45" i="19"/>
  <c r="IO46" i="19"/>
  <c r="IP46" i="19"/>
  <c r="IO47" i="19"/>
  <c r="IP47" i="19"/>
  <c r="IO48" i="19"/>
  <c r="IP48" i="19"/>
  <c r="IO49" i="19"/>
  <c r="IP49" i="19"/>
  <c r="IO50" i="19"/>
  <c r="IP50" i="19"/>
  <c r="IO51" i="19"/>
  <c r="IP51" i="19"/>
  <c r="IO52" i="19"/>
  <c r="IP52" i="19"/>
  <c r="IO53" i="19"/>
  <c r="IP53" i="19"/>
  <c r="IO54" i="19"/>
  <c r="IP54" i="19"/>
  <c r="IL6" i="19"/>
  <c r="IM6" i="19"/>
  <c r="IL7" i="19"/>
  <c r="IM7" i="19"/>
  <c r="IL8" i="19"/>
  <c r="IM8" i="19"/>
  <c r="IL9" i="19"/>
  <c r="IM9" i="19"/>
  <c r="IL10" i="19"/>
  <c r="IM10" i="19"/>
  <c r="IL11" i="19"/>
  <c r="IM11" i="19"/>
  <c r="IL12" i="19"/>
  <c r="IM12" i="19"/>
  <c r="IL13" i="19"/>
  <c r="IM13" i="19"/>
  <c r="IL14" i="19"/>
  <c r="IM14" i="19"/>
  <c r="IL15" i="19"/>
  <c r="IM15" i="19"/>
  <c r="IL16" i="19"/>
  <c r="IM16" i="19"/>
  <c r="IL17" i="19"/>
  <c r="IM17" i="19"/>
  <c r="IL18" i="19"/>
  <c r="IM18" i="19"/>
  <c r="IL19" i="19"/>
  <c r="IM19" i="19"/>
  <c r="IL20" i="19"/>
  <c r="IM20" i="19"/>
  <c r="IL21" i="19"/>
  <c r="IM21" i="19"/>
  <c r="IL22" i="19"/>
  <c r="IM22" i="19"/>
  <c r="IL23" i="19"/>
  <c r="IM23" i="19"/>
  <c r="IL24" i="19"/>
  <c r="IM24" i="19"/>
  <c r="IL25" i="19"/>
  <c r="IM25" i="19"/>
  <c r="IL26" i="19"/>
  <c r="IM26" i="19"/>
  <c r="IL27" i="19"/>
  <c r="IM27" i="19"/>
  <c r="IL28" i="19"/>
  <c r="IM28" i="19"/>
  <c r="IL29" i="19"/>
  <c r="IM29" i="19"/>
  <c r="IL30" i="19"/>
  <c r="IM30" i="19"/>
  <c r="IL31" i="19"/>
  <c r="IM31" i="19"/>
  <c r="IL32" i="19"/>
  <c r="IM32" i="19"/>
  <c r="IL33" i="19"/>
  <c r="IM33" i="19"/>
  <c r="IL34" i="19"/>
  <c r="IM34" i="19"/>
  <c r="IL35" i="19"/>
  <c r="IM35" i="19"/>
  <c r="IL36" i="19"/>
  <c r="IM36" i="19"/>
  <c r="IL37" i="19"/>
  <c r="IM37" i="19"/>
  <c r="IL38" i="19"/>
  <c r="IM38" i="19"/>
  <c r="IL39" i="19"/>
  <c r="IM39" i="19"/>
  <c r="IL40" i="19"/>
  <c r="IM40" i="19"/>
  <c r="IL41" i="19"/>
  <c r="IM41" i="19"/>
  <c r="IL42" i="19"/>
  <c r="IM42" i="19"/>
  <c r="IL43" i="19"/>
  <c r="IM43" i="19"/>
  <c r="IL44" i="19"/>
  <c r="IM44" i="19"/>
  <c r="IL45" i="19"/>
  <c r="IM45" i="19"/>
  <c r="IL46" i="19"/>
  <c r="IM46" i="19"/>
  <c r="IL47" i="19"/>
  <c r="IM47" i="19"/>
  <c r="IL48" i="19"/>
  <c r="IM48" i="19"/>
  <c r="IL49" i="19"/>
  <c r="IM49" i="19"/>
  <c r="IL50" i="19"/>
  <c r="IM50" i="19"/>
  <c r="IL51" i="19"/>
  <c r="IM51" i="19"/>
  <c r="IL52" i="19"/>
  <c r="IM52" i="19"/>
  <c r="IL53" i="19"/>
  <c r="IM53" i="19"/>
  <c r="IL54" i="19"/>
  <c r="IM54" i="19"/>
  <c r="II6" i="19"/>
  <c r="IJ6" i="19"/>
  <c r="JB6" i="19" s="1"/>
  <c r="II7" i="19"/>
  <c r="IJ7" i="19"/>
  <c r="II8" i="19"/>
  <c r="IJ8" i="19"/>
  <c r="II9" i="19"/>
  <c r="IJ9" i="19"/>
  <c r="II10" i="19"/>
  <c r="IJ10" i="19"/>
  <c r="II11" i="19"/>
  <c r="IJ11" i="19"/>
  <c r="II12" i="19"/>
  <c r="IJ12" i="19"/>
  <c r="II13" i="19"/>
  <c r="IJ13" i="19"/>
  <c r="II14" i="19"/>
  <c r="IJ14" i="19"/>
  <c r="II15" i="19"/>
  <c r="IJ15" i="19"/>
  <c r="II16" i="19"/>
  <c r="IJ16" i="19"/>
  <c r="II17" i="19"/>
  <c r="IJ17" i="19"/>
  <c r="II18" i="19"/>
  <c r="IJ18" i="19"/>
  <c r="II19" i="19"/>
  <c r="IJ19" i="19"/>
  <c r="II20" i="19"/>
  <c r="IJ20" i="19"/>
  <c r="II21" i="19"/>
  <c r="IJ21" i="19"/>
  <c r="II22" i="19"/>
  <c r="IJ22" i="19"/>
  <c r="II23" i="19"/>
  <c r="IJ23" i="19"/>
  <c r="II24" i="19"/>
  <c r="IJ24" i="19"/>
  <c r="II25" i="19"/>
  <c r="IJ25" i="19"/>
  <c r="II26" i="19"/>
  <c r="IJ26" i="19"/>
  <c r="II27" i="19"/>
  <c r="IJ27" i="19"/>
  <c r="II28" i="19"/>
  <c r="IJ28" i="19"/>
  <c r="II29" i="19"/>
  <c r="IJ29" i="19"/>
  <c r="II30" i="19"/>
  <c r="IJ30" i="19"/>
  <c r="II31" i="19"/>
  <c r="IJ31" i="19"/>
  <c r="II32" i="19"/>
  <c r="IJ32" i="19"/>
  <c r="II33" i="19"/>
  <c r="IJ33" i="19"/>
  <c r="II34" i="19"/>
  <c r="IJ34" i="19"/>
  <c r="II35" i="19"/>
  <c r="IJ35" i="19"/>
  <c r="II36" i="19"/>
  <c r="IJ36" i="19"/>
  <c r="II37" i="19"/>
  <c r="IJ37" i="19"/>
  <c r="II38" i="19"/>
  <c r="IJ38" i="19"/>
  <c r="II39" i="19"/>
  <c r="IJ39" i="19"/>
  <c r="II40" i="19"/>
  <c r="IJ40" i="19"/>
  <c r="II41" i="19"/>
  <c r="IJ41" i="19"/>
  <c r="II42" i="19"/>
  <c r="IJ42" i="19"/>
  <c r="II43" i="19"/>
  <c r="IJ43" i="19"/>
  <c r="II44" i="19"/>
  <c r="IJ44" i="19"/>
  <c r="II45" i="19"/>
  <c r="IJ45" i="19"/>
  <c r="II46" i="19"/>
  <c r="IJ46" i="19"/>
  <c r="II47" i="19"/>
  <c r="IJ47" i="19"/>
  <c r="II48" i="19"/>
  <c r="IJ48" i="19"/>
  <c r="II49" i="19"/>
  <c r="IJ49" i="19"/>
  <c r="II50" i="19"/>
  <c r="IJ50" i="19"/>
  <c r="II51" i="19"/>
  <c r="IJ51" i="19"/>
  <c r="II52" i="19"/>
  <c r="IJ52" i="19"/>
  <c r="II53" i="19"/>
  <c r="IJ53" i="19"/>
  <c r="II54" i="19"/>
  <c r="IJ54" i="19"/>
  <c r="I37" i="19"/>
  <c r="I36" i="19"/>
  <c r="I35" i="19"/>
  <c r="I31" i="19"/>
  <c r="I32" i="19"/>
  <c r="I33" i="19"/>
  <c r="I34" i="19"/>
  <c r="I30" i="19"/>
  <c r="BL40" i="21"/>
  <c r="BM40" i="21"/>
  <c r="BL41" i="21"/>
  <c r="BM41" i="21"/>
  <c r="BL42" i="21"/>
  <c r="BM42" i="21"/>
  <c r="BL43" i="21"/>
  <c r="BM43" i="21"/>
  <c r="BL44" i="21"/>
  <c r="BM44" i="21"/>
  <c r="BL45" i="21"/>
  <c r="BM45" i="21"/>
  <c r="BL46" i="21"/>
  <c r="BM46" i="21"/>
  <c r="BL47" i="21"/>
  <c r="BM47" i="21"/>
  <c r="BL48" i="21"/>
  <c r="BM48" i="21"/>
  <c r="BL49" i="21"/>
  <c r="BM49" i="21"/>
  <c r="BL50" i="21"/>
  <c r="BM50" i="21"/>
  <c r="BL51" i="21"/>
  <c r="BM51" i="21"/>
  <c r="BL52" i="21"/>
  <c r="BM52" i="21"/>
  <c r="BL53" i="21"/>
  <c r="BM53" i="21"/>
  <c r="BM39" i="21"/>
  <c r="BB27" i="21"/>
  <c r="BB28" i="21"/>
  <c r="BB29" i="21"/>
  <c r="BB30" i="21"/>
  <c r="BB31" i="21"/>
  <c r="BB32" i="21"/>
  <c r="BB33" i="21"/>
  <c r="BB34" i="21"/>
  <c r="BB35" i="21"/>
  <c r="BB36" i="21"/>
  <c r="BB37" i="21"/>
  <c r="BB38" i="21"/>
  <c r="BB39" i="21"/>
  <c r="BB40" i="21"/>
  <c r="BB41" i="21"/>
  <c r="BB42" i="21"/>
  <c r="BB43" i="21"/>
  <c r="BB44" i="21"/>
  <c r="BB45" i="21"/>
  <c r="BB46" i="21"/>
  <c r="BB47" i="21"/>
  <c r="BB48" i="21"/>
  <c r="BB49" i="21"/>
  <c r="BB50" i="21"/>
  <c r="BB51" i="21"/>
  <c r="BB52" i="21"/>
  <c r="BB53" i="21"/>
  <c r="BA53" i="21"/>
  <c r="BA52" i="21"/>
  <c r="BA51" i="21"/>
  <c r="BA50" i="21"/>
  <c r="BA49" i="21"/>
  <c r="BA48" i="21"/>
  <c r="BA47" i="21"/>
  <c r="BA46" i="21"/>
  <c r="BA45" i="21"/>
  <c r="BA44" i="21"/>
  <c r="BA43" i="21"/>
  <c r="BA42" i="21"/>
  <c r="BA41" i="21"/>
  <c r="BA40" i="21"/>
  <c r="BA39" i="21"/>
  <c r="BA38" i="21"/>
  <c r="BA37" i="21"/>
  <c r="BA36" i="21"/>
  <c r="BA35" i="21"/>
  <c r="BA34" i="21"/>
  <c r="BA33" i="21"/>
  <c r="BA32" i="21"/>
  <c r="BA31" i="21"/>
  <c r="BA30" i="21"/>
  <c r="BA29" i="21"/>
  <c r="BA28" i="21"/>
  <c r="AN23" i="21"/>
  <c r="BQ23" i="21" s="1"/>
  <c r="AN24" i="21"/>
  <c r="BQ24" i="21" s="1"/>
  <c r="AN25" i="21"/>
  <c r="AN26" i="21"/>
  <c r="BQ26" i="21" s="1"/>
  <c r="AN27" i="21"/>
  <c r="BQ27" i="21" s="1"/>
  <c r="AN28" i="21"/>
  <c r="AN29" i="21"/>
  <c r="BQ29" i="21" s="1"/>
  <c r="AN30" i="21"/>
  <c r="AN31" i="21"/>
  <c r="BQ31" i="21" s="1"/>
  <c r="AN32" i="21"/>
  <c r="AN33" i="21"/>
  <c r="BQ33" i="21" s="1"/>
  <c r="AN34" i="21"/>
  <c r="AN35" i="21"/>
  <c r="BQ35" i="21" s="1"/>
  <c r="AN36" i="21"/>
  <c r="AN37" i="21"/>
  <c r="BQ37" i="21" s="1"/>
  <c r="AN38" i="21"/>
  <c r="AN39" i="21"/>
  <c r="BQ39" i="21" s="1"/>
  <c r="AN40" i="21"/>
  <c r="AN41" i="21"/>
  <c r="AN42" i="21"/>
  <c r="AN43" i="21"/>
  <c r="BQ43" i="21" s="1"/>
  <c r="AN44" i="21"/>
  <c r="AN45" i="21"/>
  <c r="AN46" i="21"/>
  <c r="AN47" i="21"/>
  <c r="BQ47" i="21" s="1"/>
  <c r="AN48" i="21"/>
  <c r="AN49" i="21"/>
  <c r="AN50" i="21"/>
  <c r="AN51" i="21"/>
  <c r="BQ51" i="21" s="1"/>
  <c r="AN52" i="21"/>
  <c r="AN53" i="21"/>
  <c r="AN22" i="21"/>
  <c r="BQ22" i="21" s="1"/>
  <c r="AO53" i="21"/>
  <c r="AO22" i="21"/>
  <c r="BR22" i="21" s="1"/>
  <c r="AO23" i="21"/>
  <c r="BR23" i="21" s="1"/>
  <c r="AO24" i="21"/>
  <c r="BR24" i="21" s="1"/>
  <c r="AO25" i="21"/>
  <c r="BR25" i="21" s="1"/>
  <c r="AO26" i="21"/>
  <c r="BR26" i="21" s="1"/>
  <c r="AO27" i="21"/>
  <c r="AO28" i="21"/>
  <c r="AO29" i="21"/>
  <c r="AO30" i="21"/>
  <c r="BR30" i="21" s="1"/>
  <c r="AO31" i="21"/>
  <c r="AO32" i="21"/>
  <c r="AO33" i="21"/>
  <c r="AO34" i="21"/>
  <c r="BR34" i="21" s="1"/>
  <c r="AO35" i="21"/>
  <c r="AO36" i="21"/>
  <c r="AO37" i="21"/>
  <c r="AO38" i="21"/>
  <c r="BR38" i="21" s="1"/>
  <c r="AO39" i="21"/>
  <c r="AO40" i="21"/>
  <c r="AO41" i="21"/>
  <c r="AO42" i="21"/>
  <c r="AO43" i="21"/>
  <c r="AO44" i="21"/>
  <c r="AO45" i="21"/>
  <c r="AO46" i="21"/>
  <c r="AO47" i="21"/>
  <c r="AO48" i="21"/>
  <c r="AO49" i="21"/>
  <c r="AO50" i="21"/>
  <c r="AO51" i="21"/>
  <c r="AO52" i="21"/>
  <c r="AD27" i="19"/>
  <c r="AD26" i="19"/>
  <c r="AD25" i="19"/>
  <c r="AD24" i="19"/>
  <c r="AD23" i="19"/>
  <c r="AD22" i="19"/>
  <c r="AD21" i="19"/>
  <c r="AD20" i="19"/>
  <c r="BR39" i="21" l="1"/>
  <c r="BR35" i="21"/>
  <c r="BR31" i="21"/>
  <c r="BR27" i="21"/>
  <c r="BR50" i="21"/>
  <c r="BR46" i="21"/>
  <c r="BR42" i="21"/>
  <c r="BQ52" i="21"/>
  <c r="BQ48" i="21"/>
  <c r="BQ44" i="21"/>
  <c r="BQ40" i="21"/>
  <c r="BQ36" i="21"/>
  <c r="BQ32" i="21"/>
  <c r="BQ28" i="21"/>
  <c r="BQ53" i="21"/>
  <c r="BQ49" i="21"/>
  <c r="BQ45" i="21"/>
  <c r="BQ41" i="21"/>
  <c r="BR52" i="21"/>
  <c r="BR48" i="21"/>
  <c r="BR44" i="21"/>
  <c r="BR40" i="21"/>
  <c r="BR36" i="21"/>
  <c r="BR32" i="21"/>
  <c r="BR28" i="21"/>
  <c r="BR49" i="21"/>
  <c r="BR45" i="21"/>
  <c r="BR41" i="21"/>
  <c r="BR37" i="21"/>
  <c r="BR33" i="21"/>
  <c r="BR29" i="21"/>
  <c r="BR53" i="21"/>
  <c r="BQ50" i="21"/>
  <c r="BQ46" i="21"/>
  <c r="BQ42" i="21"/>
  <c r="BQ38" i="21"/>
  <c r="BQ34" i="21"/>
  <c r="BQ30" i="21"/>
  <c r="BR51" i="21"/>
  <c r="BR47" i="21"/>
  <c r="BR43" i="21"/>
  <c r="AP25" i="21"/>
  <c r="BQ25" i="21"/>
  <c r="AP24" i="21"/>
  <c r="AP23" i="21"/>
  <c r="AP26" i="21"/>
  <c r="AS39" i="19" l="1"/>
  <c r="AS38" i="19"/>
  <c r="AS37" i="19"/>
  <c r="AS36" i="19"/>
  <c r="AS35" i="19"/>
  <c r="AJ35" i="19"/>
  <c r="AG35" i="19"/>
  <c r="BN37" i="19"/>
  <c r="BN36" i="19"/>
  <c r="BN35" i="19"/>
  <c r="BN34" i="19"/>
  <c r="EK33" i="19"/>
  <c r="BK33" i="19"/>
  <c r="BK32" i="19"/>
  <c r="BK31" i="19"/>
  <c r="O37" i="19"/>
  <c r="O36" i="19"/>
  <c r="O35" i="19"/>
  <c r="O34" i="19"/>
  <c r="O33" i="19"/>
  <c r="O32" i="19"/>
  <c r="O31" i="19"/>
  <c r="DA35" i="19"/>
  <c r="DA34" i="19"/>
  <c r="DA31" i="19"/>
  <c r="AA35" i="19"/>
  <c r="AA34" i="19"/>
  <c r="AA33" i="19"/>
  <c r="AA32" i="19"/>
  <c r="AA31" i="19"/>
  <c r="CC31" i="19"/>
  <c r="DP52" i="19"/>
  <c r="DP51" i="19"/>
  <c r="DP50" i="19"/>
  <c r="DP49" i="19"/>
  <c r="DP48" i="19"/>
  <c r="DP47" i="19"/>
  <c r="DP46" i="19"/>
  <c r="DP45" i="19"/>
  <c r="DP44" i="19"/>
  <c r="DP43" i="19"/>
  <c r="DP42" i="19"/>
  <c r="DP41" i="19"/>
  <c r="DP40" i="19"/>
  <c r="DP39" i="19"/>
  <c r="DP38" i="19"/>
  <c r="DP37" i="19"/>
  <c r="DP36" i="19"/>
  <c r="DP35" i="19"/>
  <c r="DP34" i="19"/>
  <c r="DP33" i="19"/>
  <c r="DP32" i="19"/>
  <c r="DP31" i="19"/>
  <c r="DP30" i="19"/>
  <c r="DP29" i="19"/>
  <c r="DP28" i="19"/>
  <c r="DP27" i="19"/>
  <c r="DD37" i="19"/>
  <c r="DD36" i="19"/>
  <c r="DD35" i="19"/>
  <c r="DD34" i="19"/>
  <c r="DD33" i="19"/>
  <c r="DD32" i="19"/>
  <c r="DD31" i="19"/>
  <c r="GY35" i="19"/>
  <c r="GY34" i="19"/>
  <c r="GY33" i="19"/>
  <c r="GY32" i="19"/>
  <c r="GY31" i="19"/>
  <c r="GG33" i="19"/>
  <c r="GG32" i="19"/>
  <c r="GG31" i="19"/>
  <c r="BE36" i="19"/>
  <c r="BE35" i="19"/>
  <c r="BE34" i="19"/>
  <c r="BE33" i="19"/>
  <c r="BE32" i="19"/>
  <c r="BE31" i="19"/>
  <c r="AP32" i="19"/>
  <c r="AP31" i="19"/>
  <c r="BZ31" i="19"/>
  <c r="BZ30" i="19"/>
  <c r="DS31" i="19"/>
  <c r="DS30" i="19"/>
  <c r="CF34" i="19"/>
  <c r="CF33" i="19"/>
  <c r="CF32" i="19"/>
  <c r="CF31" i="19"/>
  <c r="CF30" i="19"/>
  <c r="HT31" i="19"/>
  <c r="HT30" i="19"/>
  <c r="HT29" i="19"/>
  <c r="HT28" i="19"/>
  <c r="HT27" i="19"/>
  <c r="HQ31" i="19"/>
  <c r="HQ30" i="19"/>
  <c r="HQ29" i="19"/>
  <c r="HQ28" i="19"/>
  <c r="HQ27" i="19"/>
  <c r="HW31" i="19"/>
  <c r="HW30" i="19"/>
  <c r="HW29" i="19"/>
  <c r="HW28" i="19"/>
  <c r="HW27" i="19"/>
  <c r="HN33" i="19"/>
  <c r="HN32" i="19"/>
  <c r="HN31" i="19"/>
  <c r="HN30" i="19"/>
  <c r="HN29" i="19"/>
  <c r="HN28" i="19"/>
  <c r="HN27" i="19"/>
  <c r="GV35" i="19"/>
  <c r="GV34" i="19"/>
  <c r="GV33" i="19"/>
  <c r="GV32" i="19"/>
  <c r="GV31" i="19"/>
  <c r="GV30" i="19"/>
  <c r="GV29" i="19"/>
  <c r="GV28" i="19"/>
  <c r="BH33" i="19"/>
  <c r="BH32" i="19"/>
  <c r="BH31" i="19"/>
  <c r="BH30" i="19"/>
  <c r="BH29" i="19"/>
  <c r="BH28" i="19"/>
  <c r="BH27" i="19"/>
  <c r="AD39" i="20" l="1"/>
  <c r="AY40" i="20"/>
  <c r="AY39" i="20"/>
  <c r="AY38" i="20"/>
  <c r="AY37" i="20"/>
  <c r="AY36" i="20"/>
  <c r="AY35" i="20"/>
  <c r="AY34" i="20"/>
  <c r="AY33" i="20"/>
  <c r="AY32" i="20"/>
  <c r="AY31" i="20"/>
  <c r="BK35" i="20"/>
  <c r="BH35" i="20"/>
  <c r="BK34" i="20"/>
  <c r="BH34" i="20"/>
  <c r="BK33" i="20"/>
  <c r="BH33" i="20"/>
  <c r="BK32" i="20"/>
  <c r="BH32" i="20"/>
  <c r="BK31" i="20"/>
  <c r="BH31" i="20"/>
  <c r="BK30" i="20"/>
  <c r="BH30" i="20"/>
  <c r="BK29" i="20"/>
  <c r="BH29" i="20"/>
  <c r="BK28" i="20"/>
  <c r="BH28" i="20"/>
  <c r="BK27" i="20"/>
  <c r="BH27" i="20"/>
  <c r="BK26" i="20"/>
  <c r="BH26" i="20"/>
  <c r="BK25" i="20"/>
  <c r="BH25" i="20"/>
  <c r="BK24" i="20"/>
  <c r="BH24" i="20"/>
  <c r="BK23" i="20"/>
  <c r="BH23" i="20"/>
  <c r="BK22" i="20"/>
  <c r="BH22" i="20"/>
  <c r="BK21" i="20"/>
  <c r="BH21" i="20"/>
  <c r="BK20" i="20"/>
  <c r="BH20" i="20"/>
  <c r="BK19" i="20"/>
  <c r="BH19" i="20"/>
  <c r="BK18" i="20"/>
  <c r="BH18" i="20"/>
  <c r="BK17" i="20"/>
  <c r="BH17" i="20"/>
  <c r="BK16" i="20"/>
  <c r="BH16" i="20"/>
  <c r="BK15" i="20"/>
  <c r="BH15" i="20"/>
  <c r="BK14" i="20"/>
  <c r="BH14" i="20"/>
  <c r="BK13" i="20"/>
  <c r="BH13" i="20"/>
  <c r="BK12" i="20"/>
  <c r="BH12" i="20"/>
  <c r="BK11" i="20"/>
  <c r="BH11" i="20"/>
  <c r="BK10" i="20"/>
  <c r="BH10" i="20"/>
  <c r="BK9" i="20"/>
  <c r="BH9" i="20"/>
  <c r="BK8" i="20"/>
  <c r="BH8" i="20"/>
  <c r="BK7" i="20"/>
  <c r="BH7" i="20"/>
  <c r="AM42" i="19" l="1"/>
  <c r="AM41" i="19"/>
  <c r="AM40" i="19"/>
  <c r="AM39" i="19"/>
  <c r="AM38" i="19"/>
  <c r="AM37" i="19"/>
  <c r="AM36" i="19"/>
  <c r="AM35" i="19"/>
  <c r="AM34" i="19"/>
  <c r="AM33" i="19"/>
  <c r="AM32" i="19"/>
  <c r="AM31" i="19"/>
  <c r="AM30" i="19"/>
  <c r="AM29" i="19"/>
  <c r="AM28" i="19"/>
  <c r="AM27" i="19"/>
  <c r="AM26" i="19"/>
  <c r="AM25" i="19"/>
  <c r="AM24" i="19"/>
  <c r="AM23" i="19"/>
  <c r="AM22" i="19"/>
  <c r="AM21" i="19"/>
  <c r="AM20" i="19"/>
  <c r="AM19" i="19"/>
  <c r="AM18" i="19"/>
  <c r="AM17" i="19"/>
  <c r="AM16" i="19"/>
  <c r="AM15" i="19"/>
  <c r="AM14" i="19"/>
  <c r="AM13" i="19"/>
  <c r="AM12" i="19"/>
  <c r="HZ41" i="19"/>
  <c r="HZ40" i="19"/>
  <c r="HZ39" i="19"/>
  <c r="HZ38" i="19"/>
  <c r="HZ37" i="19"/>
  <c r="HZ36" i="19"/>
  <c r="HZ35" i="19"/>
  <c r="HZ34" i="19"/>
  <c r="HZ33" i="19"/>
  <c r="HZ32" i="19"/>
  <c r="HZ31" i="19"/>
  <c r="HZ30" i="19"/>
  <c r="HZ29" i="19"/>
  <c r="HZ28" i="19"/>
  <c r="HZ27" i="19"/>
  <c r="HZ26" i="19"/>
  <c r="ET41" i="19"/>
  <c r="ET40" i="19"/>
  <c r="ET39" i="19"/>
  <c r="ET38" i="19"/>
  <c r="ET37" i="19"/>
  <c r="ET36" i="19"/>
  <c r="ET35" i="19"/>
  <c r="ET34" i="19"/>
  <c r="ET33" i="19"/>
  <c r="ET32" i="19"/>
  <c r="ET31" i="19"/>
  <c r="ET30" i="19"/>
  <c r="HH41" i="19"/>
  <c r="HH40" i="19"/>
  <c r="HH39" i="19"/>
  <c r="HH35" i="19"/>
  <c r="HH34" i="19"/>
  <c r="HH33" i="19"/>
  <c r="HH32" i="19"/>
  <c r="HH31" i="19"/>
  <c r="HH30" i="19"/>
  <c r="HH29" i="19"/>
  <c r="HH28" i="19"/>
  <c r="HH27" i="19"/>
  <c r="HH26" i="19"/>
  <c r="HH25" i="19"/>
  <c r="CO43" i="19"/>
  <c r="CO42" i="19"/>
  <c r="CO41" i="19"/>
  <c r="CO40" i="19"/>
  <c r="CO39" i="19"/>
  <c r="CO38" i="19"/>
  <c r="CO37" i="19"/>
  <c r="CO36" i="19"/>
  <c r="CO35" i="19"/>
  <c r="CO34" i="19"/>
  <c r="CO33" i="19"/>
  <c r="CO32" i="19"/>
  <c r="CO31" i="19"/>
  <c r="CO30" i="19"/>
  <c r="CO29" i="19"/>
  <c r="CO28" i="19"/>
  <c r="CO27" i="19"/>
  <c r="BN49" i="20"/>
  <c r="BN44" i="20"/>
  <c r="BN7" i="20"/>
  <c r="BN8" i="20"/>
  <c r="BN10" i="20"/>
  <c r="BN14" i="20"/>
  <c r="BN16" i="20"/>
  <c r="BN38" i="20"/>
  <c r="BN40" i="20"/>
  <c r="AV40" i="20"/>
  <c r="AV39" i="20"/>
  <c r="AS41" i="20"/>
  <c r="AS40" i="20"/>
  <c r="AS39" i="20"/>
  <c r="AS38" i="20"/>
  <c r="AS37" i="20"/>
  <c r="AS36" i="20"/>
  <c r="AS35" i="20"/>
  <c r="AS34" i="20"/>
  <c r="AS33" i="20"/>
  <c r="AP53" i="21"/>
  <c r="I5" i="20"/>
  <c r="L5" i="20"/>
  <c r="F5" i="20"/>
  <c r="R6" i="20"/>
  <c r="I6" i="20"/>
  <c r="L6" i="20"/>
  <c r="F6" i="20"/>
  <c r="R7" i="20"/>
  <c r="I7" i="20"/>
  <c r="L7" i="20"/>
  <c r="O7" i="20"/>
  <c r="U7" i="20"/>
  <c r="F7" i="20"/>
  <c r="AJ7" i="20"/>
  <c r="R8" i="20"/>
  <c r="I8" i="20"/>
  <c r="L8" i="20"/>
  <c r="O8" i="20"/>
  <c r="U8" i="20"/>
  <c r="F8" i="20"/>
  <c r="AJ8" i="20"/>
  <c r="R9" i="20"/>
  <c r="I9" i="20"/>
  <c r="L9" i="20"/>
  <c r="O9" i="20"/>
  <c r="U9" i="20"/>
  <c r="F9" i="20"/>
  <c r="AJ9" i="20"/>
  <c r="R10" i="20"/>
  <c r="I10" i="20"/>
  <c r="L10" i="20"/>
  <c r="O10" i="20"/>
  <c r="U10" i="20"/>
  <c r="F10" i="20"/>
  <c r="AJ10" i="20"/>
  <c r="R11" i="20"/>
  <c r="I11" i="20"/>
  <c r="L11" i="20"/>
  <c r="O11" i="20"/>
  <c r="U11" i="20"/>
  <c r="F11" i="20"/>
  <c r="AJ11" i="20"/>
  <c r="R12" i="20"/>
  <c r="I12" i="20"/>
  <c r="L12" i="20"/>
  <c r="O12" i="20"/>
  <c r="U12" i="20"/>
  <c r="F12" i="20"/>
  <c r="AJ12" i="20"/>
  <c r="BN12" i="20"/>
  <c r="R13" i="20"/>
  <c r="I13" i="20"/>
  <c r="L13" i="20"/>
  <c r="O13" i="20"/>
  <c r="U13" i="20"/>
  <c r="F13" i="20"/>
  <c r="AJ13" i="20"/>
  <c r="BN13" i="20"/>
  <c r="R14" i="20"/>
  <c r="I14" i="20"/>
  <c r="L14" i="20"/>
  <c r="O14" i="20"/>
  <c r="U14" i="20"/>
  <c r="F14" i="20"/>
  <c r="AJ14" i="20"/>
  <c r="R15" i="20"/>
  <c r="I15" i="20"/>
  <c r="L15" i="20"/>
  <c r="O15" i="20"/>
  <c r="U15" i="20"/>
  <c r="F15" i="20"/>
  <c r="AJ15" i="20"/>
  <c r="R16" i="20"/>
  <c r="I16" i="20"/>
  <c r="L16" i="20"/>
  <c r="O16" i="20"/>
  <c r="U16" i="20"/>
  <c r="F16" i="20"/>
  <c r="AJ16" i="20"/>
  <c r="R17" i="20"/>
  <c r="I17" i="20"/>
  <c r="L17" i="20"/>
  <c r="O17" i="20"/>
  <c r="U17" i="20"/>
  <c r="F17" i="20"/>
  <c r="AJ17" i="20"/>
  <c r="R18" i="20"/>
  <c r="I18" i="20"/>
  <c r="L18" i="20"/>
  <c r="O18" i="20"/>
  <c r="U18" i="20"/>
  <c r="F18" i="20"/>
  <c r="AJ18" i="20"/>
  <c r="R19" i="20"/>
  <c r="I19" i="20"/>
  <c r="L19" i="20"/>
  <c r="O19" i="20"/>
  <c r="U19" i="20"/>
  <c r="F19" i="20"/>
  <c r="AJ19" i="20"/>
  <c r="R20" i="20"/>
  <c r="I20" i="20"/>
  <c r="L20" i="20"/>
  <c r="O20" i="20"/>
  <c r="U20" i="20"/>
  <c r="F20" i="20"/>
  <c r="AJ20" i="20"/>
  <c r="R21" i="20"/>
  <c r="I21" i="20"/>
  <c r="L21" i="20"/>
  <c r="O21" i="20"/>
  <c r="U21" i="20"/>
  <c r="F21" i="20"/>
  <c r="AJ21" i="20"/>
  <c r="R22" i="20"/>
  <c r="I22" i="20"/>
  <c r="L22" i="20"/>
  <c r="O22" i="20"/>
  <c r="U22" i="20"/>
  <c r="F22" i="20"/>
  <c r="AJ22" i="20"/>
  <c r="R23" i="20"/>
  <c r="I23" i="20"/>
  <c r="L23" i="20"/>
  <c r="O23" i="20"/>
  <c r="U23" i="20"/>
  <c r="F23" i="20"/>
  <c r="AJ23" i="20"/>
  <c r="R24" i="20"/>
  <c r="I24" i="20"/>
  <c r="L24" i="20"/>
  <c r="O24" i="20"/>
  <c r="U24" i="20"/>
  <c r="F24" i="20"/>
  <c r="AJ24" i="20"/>
  <c r="R25" i="20"/>
  <c r="I25" i="20"/>
  <c r="L25" i="20"/>
  <c r="O25" i="20"/>
  <c r="U25" i="20"/>
  <c r="F25" i="20"/>
  <c r="AJ25" i="20"/>
  <c r="R26" i="20"/>
  <c r="I26" i="20"/>
  <c r="L26" i="20"/>
  <c r="O26" i="20"/>
  <c r="U26" i="20"/>
  <c r="F26" i="20"/>
  <c r="AJ26" i="20"/>
  <c r="R27" i="20"/>
  <c r="I27" i="20"/>
  <c r="L27" i="20"/>
  <c r="O27" i="20"/>
  <c r="U27" i="20"/>
  <c r="F27" i="20"/>
  <c r="AJ27" i="20"/>
  <c r="R28" i="20"/>
  <c r="I28" i="20"/>
  <c r="L28" i="20"/>
  <c r="O28" i="20"/>
  <c r="U28" i="20"/>
  <c r="F28" i="20"/>
  <c r="AJ28" i="20"/>
  <c r="R29" i="20"/>
  <c r="I29" i="20"/>
  <c r="L29" i="20"/>
  <c r="O29" i="20"/>
  <c r="U29" i="20"/>
  <c r="F29" i="20"/>
  <c r="AJ29" i="20"/>
  <c r="R30" i="20"/>
  <c r="I30" i="20"/>
  <c r="L30" i="20"/>
  <c r="O30" i="20"/>
  <c r="U30" i="20"/>
  <c r="F30" i="20"/>
  <c r="AJ30" i="20"/>
  <c r="R31" i="20"/>
  <c r="I31" i="20"/>
  <c r="L31" i="20"/>
  <c r="O31" i="20"/>
  <c r="U31" i="20"/>
  <c r="F31" i="20"/>
  <c r="AJ31" i="20"/>
  <c r="R32" i="20"/>
  <c r="I32" i="20"/>
  <c r="L32" i="20"/>
  <c r="O32" i="20"/>
  <c r="U32" i="20"/>
  <c r="F32" i="20"/>
  <c r="AJ32" i="20"/>
  <c r="AM32" i="20"/>
  <c r="AP32" i="20"/>
  <c r="R33" i="20"/>
  <c r="I33" i="20"/>
  <c r="L33" i="20"/>
  <c r="AA33" i="20"/>
  <c r="O33" i="20"/>
  <c r="U33" i="20"/>
  <c r="F33" i="20"/>
  <c r="AJ33" i="20"/>
  <c r="AM33" i="20"/>
  <c r="AP33" i="20"/>
  <c r="R34" i="20"/>
  <c r="I34" i="20"/>
  <c r="L34" i="20"/>
  <c r="AA34" i="20"/>
  <c r="O34" i="20"/>
  <c r="U34" i="20"/>
  <c r="F34" i="20"/>
  <c r="AJ34" i="20"/>
  <c r="AM34" i="20"/>
  <c r="AP34" i="20"/>
  <c r="R35" i="20"/>
  <c r="I35" i="20"/>
  <c r="L35" i="20"/>
  <c r="AA35" i="20"/>
  <c r="O35" i="20"/>
  <c r="U35" i="20"/>
  <c r="F35" i="20"/>
  <c r="AJ35" i="20"/>
  <c r="AM35" i="20"/>
  <c r="AP35" i="20"/>
  <c r="R36" i="20"/>
  <c r="I36" i="20"/>
  <c r="L36" i="20"/>
  <c r="AA36" i="20"/>
  <c r="O36" i="20"/>
  <c r="U36" i="20"/>
  <c r="F36" i="20"/>
  <c r="AJ36" i="20"/>
  <c r="AM36" i="20"/>
  <c r="AP36" i="20"/>
  <c r="R37" i="20"/>
  <c r="I37" i="20"/>
  <c r="L37" i="20"/>
  <c r="AA37" i="20"/>
  <c r="O37" i="20"/>
  <c r="U37" i="20"/>
  <c r="F37" i="20"/>
  <c r="AJ37" i="20"/>
  <c r="AM37" i="20"/>
  <c r="AP37" i="20"/>
  <c r="BN37" i="20"/>
  <c r="R38" i="20"/>
  <c r="I38" i="20"/>
  <c r="L38" i="20"/>
  <c r="AA38" i="20"/>
  <c r="O38" i="20"/>
  <c r="F38" i="20"/>
  <c r="AJ38" i="20"/>
  <c r="AM38" i="20"/>
  <c r="AP38" i="20"/>
  <c r="R39" i="20"/>
  <c r="I39" i="20"/>
  <c r="L39" i="20"/>
  <c r="AA39" i="20"/>
  <c r="O39" i="20"/>
  <c r="U39" i="20"/>
  <c r="F39" i="20"/>
  <c r="AJ39" i="20"/>
  <c r="AM39" i="20"/>
  <c r="AP39" i="20"/>
  <c r="R40" i="20"/>
  <c r="I40" i="20"/>
  <c r="L40" i="20"/>
  <c r="AA40" i="20"/>
  <c r="O40" i="20"/>
  <c r="F40" i="20"/>
  <c r="AJ40" i="20"/>
  <c r="AM40" i="20"/>
  <c r="AP40" i="20"/>
  <c r="R41" i="20"/>
  <c r="I41" i="20"/>
  <c r="L41" i="20"/>
  <c r="AA41" i="20"/>
  <c r="O41" i="20"/>
  <c r="F41" i="20"/>
  <c r="AJ41" i="20"/>
  <c r="AM41" i="20"/>
  <c r="AP41" i="20"/>
  <c r="R42" i="20"/>
  <c r="I42" i="20"/>
  <c r="L42" i="20"/>
  <c r="AA42" i="20"/>
  <c r="O42" i="20"/>
  <c r="F42" i="20"/>
  <c r="AJ42" i="20"/>
  <c r="AM42" i="20"/>
  <c r="AP42" i="20"/>
  <c r="R43" i="20"/>
  <c r="I43" i="20"/>
  <c r="L43" i="20"/>
  <c r="X43" i="20"/>
  <c r="AA43" i="20"/>
  <c r="O43" i="20"/>
  <c r="F43" i="20"/>
  <c r="AJ43" i="20"/>
  <c r="AM43" i="20"/>
  <c r="AP43" i="20"/>
  <c r="R44" i="20"/>
  <c r="I44" i="20"/>
  <c r="L44" i="20"/>
  <c r="X44" i="20"/>
  <c r="AA44" i="20"/>
  <c r="O44" i="20"/>
  <c r="F44" i="20"/>
  <c r="AJ44" i="20"/>
  <c r="AM44" i="20"/>
  <c r="AP44" i="20"/>
  <c r="R45" i="20"/>
  <c r="I45" i="20"/>
  <c r="L45" i="20"/>
  <c r="AA45" i="20"/>
  <c r="O45" i="20"/>
  <c r="U45" i="20"/>
  <c r="F45" i="20"/>
  <c r="AJ45" i="20"/>
  <c r="AP45" i="20"/>
  <c r="R46" i="20"/>
  <c r="I46" i="20"/>
  <c r="L46" i="20"/>
  <c r="AA46" i="20"/>
  <c r="O46" i="20"/>
  <c r="F46" i="20"/>
  <c r="AJ46" i="20"/>
  <c r="R47" i="20"/>
  <c r="I47" i="20"/>
  <c r="L47" i="20"/>
  <c r="AA47" i="20"/>
  <c r="O47" i="20"/>
  <c r="F47" i="20"/>
  <c r="AJ47" i="20"/>
  <c r="R48" i="20"/>
  <c r="I48" i="20"/>
  <c r="L48" i="20"/>
  <c r="AA48" i="20"/>
  <c r="O48" i="20"/>
  <c r="F48" i="20"/>
  <c r="AJ48" i="20"/>
  <c r="R49" i="20"/>
  <c r="I49" i="20"/>
  <c r="L49" i="20"/>
  <c r="AA49" i="20"/>
  <c r="O49" i="20"/>
  <c r="F49" i="20"/>
  <c r="AJ49" i="20"/>
  <c r="R50" i="20"/>
  <c r="I50" i="20"/>
  <c r="L50" i="20"/>
  <c r="AA50" i="20"/>
  <c r="O50" i="20"/>
  <c r="F50" i="20"/>
  <c r="AJ50" i="20"/>
  <c r="BN50" i="20"/>
  <c r="R51" i="20"/>
  <c r="I51" i="20"/>
  <c r="L51" i="20"/>
  <c r="AA51" i="20"/>
  <c r="O51" i="20"/>
  <c r="F51" i="20"/>
  <c r="AJ51" i="20"/>
  <c r="R52" i="20"/>
  <c r="I52" i="20"/>
  <c r="L52" i="20"/>
  <c r="AA52" i="20"/>
  <c r="O52" i="20"/>
  <c r="F52" i="20"/>
  <c r="AJ52" i="20"/>
  <c r="R53" i="20"/>
  <c r="I53" i="20"/>
  <c r="L53" i="20"/>
  <c r="AA53" i="20"/>
  <c r="O53" i="20"/>
  <c r="F53" i="20"/>
  <c r="AJ53" i="20"/>
  <c r="R7" i="19"/>
  <c r="AV7" i="19"/>
  <c r="BQ7" i="19"/>
  <c r="CI7" i="19"/>
  <c r="FC7" i="19"/>
  <c r="FX7" i="19"/>
  <c r="FU7" i="19"/>
  <c r="EH7" i="19"/>
  <c r="EN7" i="19"/>
  <c r="FF7" i="19"/>
  <c r="R8" i="19"/>
  <c r="AV8" i="19"/>
  <c r="BQ8" i="19"/>
  <c r="CI8" i="19"/>
  <c r="FC8" i="19"/>
  <c r="FX8" i="19"/>
  <c r="FU8" i="19"/>
  <c r="EH8" i="19"/>
  <c r="EN8" i="19"/>
  <c r="FF8" i="19"/>
  <c r="R9" i="19"/>
  <c r="AV9" i="19"/>
  <c r="BQ9" i="19"/>
  <c r="CI9" i="19"/>
  <c r="FC9" i="19"/>
  <c r="FX9" i="19"/>
  <c r="FU9" i="19"/>
  <c r="EH9" i="19"/>
  <c r="EN9" i="19"/>
  <c r="FF9" i="19"/>
  <c r="FL9" i="19"/>
  <c r="HK9" i="19"/>
  <c r="R10" i="19"/>
  <c r="AV10" i="19"/>
  <c r="BQ10" i="19"/>
  <c r="CI10" i="19"/>
  <c r="FC10" i="19"/>
  <c r="FX10" i="19"/>
  <c r="FU10" i="19"/>
  <c r="DY10" i="19"/>
  <c r="EH10" i="19"/>
  <c r="EN10" i="19"/>
  <c r="FF10" i="19"/>
  <c r="FL10" i="19"/>
  <c r="HK10" i="19"/>
  <c r="R11" i="19"/>
  <c r="AV11" i="19"/>
  <c r="BQ11" i="19"/>
  <c r="CI11" i="19"/>
  <c r="FC11" i="19"/>
  <c r="FX11" i="19"/>
  <c r="FU11" i="19"/>
  <c r="DV11" i="19"/>
  <c r="DY11" i="19"/>
  <c r="EH11" i="19"/>
  <c r="EN11" i="19"/>
  <c r="FF11" i="19"/>
  <c r="FL11" i="19"/>
  <c r="HK11" i="19"/>
  <c r="R12" i="19"/>
  <c r="AV12" i="19"/>
  <c r="BQ12" i="19"/>
  <c r="CI12" i="19"/>
  <c r="FC12" i="19"/>
  <c r="FX12" i="19"/>
  <c r="FU12" i="19"/>
  <c r="DV12" i="19"/>
  <c r="DY12" i="19"/>
  <c r="EH12" i="19"/>
  <c r="EN12" i="19"/>
  <c r="FF12" i="19"/>
  <c r="FL12" i="19"/>
  <c r="HK12" i="19"/>
  <c r="R13" i="19"/>
  <c r="AV13" i="19"/>
  <c r="BQ13" i="19"/>
  <c r="CI13" i="19"/>
  <c r="FC13" i="19"/>
  <c r="FX13" i="19"/>
  <c r="FU13" i="19"/>
  <c r="DV13" i="19"/>
  <c r="DY13" i="19"/>
  <c r="EH13" i="19"/>
  <c r="EN13" i="19"/>
  <c r="FF13" i="19"/>
  <c r="FL13" i="19"/>
  <c r="HK13" i="19"/>
  <c r="R14" i="19"/>
  <c r="AV14" i="19"/>
  <c r="BQ14" i="19"/>
  <c r="CI14" i="19"/>
  <c r="FC14" i="19"/>
  <c r="FX14" i="19"/>
  <c r="FU14" i="19"/>
  <c r="DV14" i="19"/>
  <c r="DY14" i="19"/>
  <c r="EE14" i="19"/>
  <c r="EH14" i="19"/>
  <c r="EN14" i="19"/>
  <c r="EQ14" i="19"/>
  <c r="FF14" i="19"/>
  <c r="FL14" i="19"/>
  <c r="HK14" i="19"/>
  <c r="R15" i="19"/>
  <c r="AV15" i="19"/>
  <c r="BQ15" i="19"/>
  <c r="CI15" i="19"/>
  <c r="DG15" i="19"/>
  <c r="FC15" i="19"/>
  <c r="FX15" i="19"/>
  <c r="AY15" i="19"/>
  <c r="FU15" i="19"/>
  <c r="DV15" i="19"/>
  <c r="DY15" i="19"/>
  <c r="EE15" i="19"/>
  <c r="EH15" i="19"/>
  <c r="EN15" i="19"/>
  <c r="EQ15" i="19"/>
  <c r="FF15" i="19"/>
  <c r="FL15" i="19"/>
  <c r="HK15" i="19"/>
  <c r="R16" i="19"/>
  <c r="AV16" i="19"/>
  <c r="BQ16" i="19"/>
  <c r="CI16" i="19"/>
  <c r="DG16" i="19"/>
  <c r="FC16" i="19"/>
  <c r="FX16" i="19"/>
  <c r="AY16" i="19"/>
  <c r="FU16" i="19"/>
  <c r="DV16" i="19"/>
  <c r="DY16" i="19"/>
  <c r="EE16" i="19"/>
  <c r="EH16" i="19"/>
  <c r="EN16" i="19"/>
  <c r="EQ16" i="19"/>
  <c r="FF16" i="19"/>
  <c r="FL16" i="19"/>
  <c r="HK16" i="19"/>
  <c r="R17" i="19"/>
  <c r="AV17" i="19"/>
  <c r="BQ17" i="19"/>
  <c r="CI17" i="19"/>
  <c r="DG17" i="19"/>
  <c r="FC17" i="19"/>
  <c r="FX17" i="19"/>
  <c r="AY17" i="19"/>
  <c r="FU17" i="19"/>
  <c r="DV17" i="19"/>
  <c r="DY17" i="19"/>
  <c r="EE17" i="19"/>
  <c r="EH17" i="19"/>
  <c r="EN17" i="19"/>
  <c r="EQ17" i="19"/>
  <c r="FF17" i="19"/>
  <c r="FL17" i="19"/>
  <c r="HK17" i="19"/>
  <c r="R18" i="19"/>
  <c r="AV18" i="19"/>
  <c r="BQ18" i="19"/>
  <c r="CI18" i="19"/>
  <c r="DG18" i="19"/>
  <c r="FC18" i="19"/>
  <c r="FX18" i="19"/>
  <c r="AY18" i="19"/>
  <c r="FU18" i="19"/>
  <c r="DV18" i="19"/>
  <c r="DY18" i="19"/>
  <c r="EE18" i="19"/>
  <c r="EH18" i="19"/>
  <c r="EN18" i="19"/>
  <c r="EQ18" i="19"/>
  <c r="FF18" i="19"/>
  <c r="FL18" i="19"/>
  <c r="HK18" i="19"/>
  <c r="R19" i="19"/>
  <c r="AV19" i="19"/>
  <c r="BQ19" i="19"/>
  <c r="CI19" i="19"/>
  <c r="DG19" i="19"/>
  <c r="FC19" i="19"/>
  <c r="FX19" i="19"/>
  <c r="AY19" i="19"/>
  <c r="FU19" i="19"/>
  <c r="DV19" i="19"/>
  <c r="DY19" i="19"/>
  <c r="EE19" i="19"/>
  <c r="EH19" i="19"/>
  <c r="EN19" i="19"/>
  <c r="EQ19" i="19"/>
  <c r="FF19" i="19"/>
  <c r="FL19" i="19"/>
  <c r="HK19" i="19"/>
  <c r="IC19" i="19"/>
  <c r="R20" i="19"/>
  <c r="AV20" i="19"/>
  <c r="BQ20" i="19"/>
  <c r="CI20" i="19"/>
  <c r="DG20" i="19"/>
  <c r="FC20" i="19"/>
  <c r="FX20" i="19"/>
  <c r="AY20" i="19"/>
  <c r="FU20" i="19"/>
  <c r="DV20" i="19"/>
  <c r="DY20" i="19"/>
  <c r="EE20" i="19"/>
  <c r="EH20" i="19"/>
  <c r="EN20" i="19"/>
  <c r="EQ20" i="19"/>
  <c r="FF20" i="19"/>
  <c r="FL20" i="19"/>
  <c r="GS20" i="19"/>
  <c r="HK20" i="19"/>
  <c r="IC20" i="19"/>
  <c r="R21" i="19"/>
  <c r="AV21" i="19"/>
  <c r="BQ21" i="19"/>
  <c r="CI21" i="19"/>
  <c r="DG21" i="19"/>
  <c r="FC21" i="19"/>
  <c r="FX21" i="19"/>
  <c r="AY21" i="19"/>
  <c r="FU21" i="19"/>
  <c r="DV21" i="19"/>
  <c r="DY21" i="19"/>
  <c r="EE21" i="19"/>
  <c r="EH21" i="19"/>
  <c r="EN21" i="19"/>
  <c r="EQ21" i="19"/>
  <c r="FF21" i="19"/>
  <c r="FL21" i="19"/>
  <c r="GS21" i="19"/>
  <c r="HK21" i="19"/>
  <c r="IC21" i="19"/>
  <c r="F22" i="19"/>
  <c r="R22" i="19"/>
  <c r="AV22" i="19"/>
  <c r="BQ22" i="19"/>
  <c r="CI22" i="19"/>
  <c r="DG22" i="19"/>
  <c r="FC22" i="19"/>
  <c r="FX22" i="19"/>
  <c r="AY22" i="19"/>
  <c r="FU22" i="19"/>
  <c r="DV22" i="19"/>
  <c r="DY22" i="19"/>
  <c r="EE22" i="19"/>
  <c r="EH22" i="19"/>
  <c r="EN22" i="19"/>
  <c r="EQ22" i="19"/>
  <c r="FF22" i="19"/>
  <c r="FL22" i="19"/>
  <c r="GS22" i="19"/>
  <c r="HK22" i="19"/>
  <c r="IC22" i="19"/>
  <c r="F23" i="19"/>
  <c r="R23" i="19"/>
  <c r="AV23" i="19"/>
  <c r="BQ23" i="19"/>
  <c r="CI23" i="19"/>
  <c r="DG23" i="19"/>
  <c r="FC23" i="19"/>
  <c r="FX23" i="19"/>
  <c r="AY23" i="19"/>
  <c r="FU23" i="19"/>
  <c r="DV23" i="19"/>
  <c r="DY23" i="19"/>
  <c r="EE23" i="19"/>
  <c r="EH23" i="19"/>
  <c r="EN23" i="19"/>
  <c r="EQ23" i="19"/>
  <c r="FF23" i="19"/>
  <c r="FL23" i="19"/>
  <c r="GS23" i="19"/>
  <c r="HK23" i="19"/>
  <c r="IC23" i="19"/>
  <c r="F24" i="19"/>
  <c r="R24" i="19"/>
  <c r="AV24" i="19"/>
  <c r="BQ24" i="19"/>
  <c r="CI24" i="19"/>
  <c r="DG24" i="19"/>
  <c r="FC24" i="19"/>
  <c r="FX24" i="19"/>
  <c r="AY24" i="19"/>
  <c r="FU24" i="19"/>
  <c r="DV24" i="19"/>
  <c r="DY24" i="19"/>
  <c r="EE24" i="19"/>
  <c r="EH24" i="19"/>
  <c r="EN24" i="19"/>
  <c r="EQ24" i="19"/>
  <c r="FF24" i="19"/>
  <c r="FL24" i="19"/>
  <c r="GS24" i="19"/>
  <c r="HK24" i="19"/>
  <c r="IC24" i="19"/>
  <c r="F25" i="19"/>
  <c r="R25" i="19"/>
  <c r="AV25" i="19"/>
  <c r="BQ25" i="19"/>
  <c r="CI25" i="19"/>
  <c r="CR25" i="19"/>
  <c r="DG25" i="19"/>
  <c r="FC25" i="19"/>
  <c r="BB25" i="19"/>
  <c r="FX25" i="19"/>
  <c r="AY25" i="19"/>
  <c r="FU25" i="19"/>
  <c r="DV25" i="19"/>
  <c r="DY25" i="19"/>
  <c r="EE25" i="19"/>
  <c r="EH25" i="19"/>
  <c r="EN25" i="19"/>
  <c r="EQ25" i="19"/>
  <c r="FF25" i="19"/>
  <c r="FL25" i="19"/>
  <c r="GM25" i="19"/>
  <c r="GS25" i="19"/>
  <c r="HK25" i="19"/>
  <c r="IC25" i="19"/>
  <c r="F26" i="19"/>
  <c r="R26" i="19"/>
  <c r="AV26" i="19"/>
  <c r="BQ26" i="19"/>
  <c r="CI26" i="19"/>
  <c r="CR26" i="19"/>
  <c r="DG26" i="19"/>
  <c r="FC26" i="19"/>
  <c r="BB26" i="19"/>
  <c r="BW26" i="19"/>
  <c r="FX26" i="19"/>
  <c r="AY26" i="19"/>
  <c r="FU26" i="19"/>
  <c r="DV26" i="19"/>
  <c r="DY26" i="19"/>
  <c r="EE26" i="19"/>
  <c r="EH26" i="19"/>
  <c r="EN26" i="19"/>
  <c r="EQ26" i="19"/>
  <c r="FF26" i="19"/>
  <c r="FI26" i="19"/>
  <c r="FL26" i="19"/>
  <c r="GM26" i="19"/>
  <c r="GS26" i="19"/>
  <c r="HB26" i="19"/>
  <c r="HK26" i="19"/>
  <c r="IC26" i="19"/>
  <c r="F27" i="19"/>
  <c r="R27" i="19"/>
  <c r="AV27" i="19"/>
  <c r="BQ27" i="19"/>
  <c r="CI27" i="19"/>
  <c r="CR27" i="19"/>
  <c r="DG27" i="19"/>
  <c r="FC27" i="19"/>
  <c r="X27" i="19"/>
  <c r="BB27" i="19"/>
  <c r="BW27" i="19"/>
  <c r="FX27" i="19"/>
  <c r="AY27" i="19"/>
  <c r="BT27" i="19"/>
  <c r="FU27" i="19"/>
  <c r="DV27" i="19"/>
  <c r="DY27" i="19"/>
  <c r="EE27" i="19"/>
  <c r="EH27" i="19"/>
  <c r="EN27" i="19"/>
  <c r="EQ27" i="19"/>
  <c r="EW27" i="19"/>
  <c r="FF27" i="19"/>
  <c r="FI27" i="19"/>
  <c r="FL27" i="19"/>
  <c r="GM27" i="19"/>
  <c r="GS27" i="19"/>
  <c r="HB27" i="19"/>
  <c r="HK27" i="19"/>
  <c r="IC27" i="19"/>
  <c r="F28" i="19"/>
  <c r="R28" i="19"/>
  <c r="AV28" i="19"/>
  <c r="BQ28" i="19"/>
  <c r="CI28" i="19"/>
  <c r="CR28" i="19"/>
  <c r="DG28" i="19"/>
  <c r="FC28" i="19"/>
  <c r="X28" i="19"/>
  <c r="BB28" i="19"/>
  <c r="BW28" i="19"/>
  <c r="FX28" i="19"/>
  <c r="U28" i="19"/>
  <c r="AY28" i="19"/>
  <c r="BT28" i="19"/>
  <c r="CL28" i="19"/>
  <c r="DJ28" i="19"/>
  <c r="FU28" i="19"/>
  <c r="DV28" i="19"/>
  <c r="DY28" i="19"/>
  <c r="EE28" i="19"/>
  <c r="EH28" i="19"/>
  <c r="EN28" i="19"/>
  <c r="EQ28" i="19"/>
  <c r="EW28" i="19"/>
  <c r="FF28" i="19"/>
  <c r="FI28" i="19"/>
  <c r="FL28" i="19"/>
  <c r="GM28" i="19"/>
  <c r="GS28" i="19"/>
  <c r="HB28" i="19"/>
  <c r="HK28" i="19"/>
  <c r="IC28" i="19"/>
  <c r="F29" i="19"/>
  <c r="R29" i="19"/>
  <c r="AV29" i="19"/>
  <c r="BQ29" i="19"/>
  <c r="CI29" i="19"/>
  <c r="CR29" i="19"/>
  <c r="DG29" i="19"/>
  <c r="FC29" i="19"/>
  <c r="X29" i="19"/>
  <c r="BB29" i="19"/>
  <c r="BW29" i="19"/>
  <c r="FX29" i="19"/>
  <c r="U29" i="19"/>
  <c r="AY29" i="19"/>
  <c r="BT29" i="19"/>
  <c r="CL29" i="19"/>
  <c r="DJ29" i="19"/>
  <c r="FU29" i="19"/>
  <c r="DV29" i="19"/>
  <c r="DY29" i="19"/>
  <c r="EE29" i="19"/>
  <c r="EH29" i="19"/>
  <c r="EN29" i="19"/>
  <c r="EQ29" i="19"/>
  <c r="EW29" i="19"/>
  <c r="FF29" i="19"/>
  <c r="FI29" i="19"/>
  <c r="FL29" i="19"/>
  <c r="FO29" i="19"/>
  <c r="GM29" i="19"/>
  <c r="GS29" i="19"/>
  <c r="HB29" i="19"/>
  <c r="HK29" i="19"/>
  <c r="IC29" i="19"/>
  <c r="F30" i="19"/>
  <c r="R30" i="19"/>
  <c r="AV30" i="19"/>
  <c r="BQ30" i="19"/>
  <c r="CI30" i="19"/>
  <c r="CR30" i="19"/>
  <c r="DG30" i="19"/>
  <c r="FC30" i="19"/>
  <c r="X30" i="19"/>
  <c r="BB30" i="19"/>
  <c r="BW30" i="19"/>
  <c r="FX30" i="19"/>
  <c r="U30" i="19"/>
  <c r="AY30" i="19"/>
  <c r="BT30" i="19"/>
  <c r="CL30" i="19"/>
  <c r="DJ30" i="19"/>
  <c r="FU30" i="19"/>
  <c r="DV30" i="19"/>
  <c r="DY30" i="19"/>
  <c r="EE30" i="19"/>
  <c r="EH30" i="19"/>
  <c r="EN30" i="19"/>
  <c r="EQ30" i="19"/>
  <c r="EW30" i="19"/>
  <c r="FF30" i="19"/>
  <c r="FI30" i="19"/>
  <c r="FL30" i="19"/>
  <c r="FO30" i="19"/>
  <c r="GM30" i="19"/>
  <c r="GS30" i="19"/>
  <c r="HB30" i="19"/>
  <c r="HK30" i="19"/>
  <c r="IC30" i="19"/>
  <c r="F31" i="19"/>
  <c r="R31" i="19"/>
  <c r="AV31" i="19"/>
  <c r="BQ31" i="19"/>
  <c r="CI31" i="19"/>
  <c r="CR31" i="19"/>
  <c r="DG31" i="19"/>
  <c r="FC31" i="19"/>
  <c r="X31" i="19"/>
  <c r="BB31" i="19"/>
  <c r="BW31" i="19"/>
  <c r="DM31" i="19"/>
  <c r="FX31" i="19"/>
  <c r="U31" i="19"/>
  <c r="AY31" i="19"/>
  <c r="BT31" i="19"/>
  <c r="CL31" i="19"/>
  <c r="DJ31" i="19"/>
  <c r="FU31" i="19"/>
  <c r="DV31" i="19"/>
  <c r="DY31" i="19"/>
  <c r="EE31" i="19"/>
  <c r="EH31" i="19"/>
  <c r="EN31" i="19"/>
  <c r="EQ31" i="19"/>
  <c r="EW31" i="19"/>
  <c r="FF31" i="19"/>
  <c r="FI31" i="19"/>
  <c r="FL31" i="19"/>
  <c r="FO31" i="19"/>
  <c r="GJ31" i="19"/>
  <c r="GM31" i="19"/>
  <c r="GS31" i="19"/>
  <c r="HE31" i="19"/>
  <c r="HB31" i="19"/>
  <c r="HK31" i="19"/>
  <c r="IC31" i="19"/>
  <c r="F32" i="19"/>
  <c r="R32" i="19"/>
  <c r="AV32" i="19"/>
  <c r="BQ32" i="19"/>
  <c r="CI32" i="19"/>
  <c r="CR32" i="19"/>
  <c r="DG32" i="19"/>
  <c r="FC32" i="19"/>
  <c r="X32" i="19"/>
  <c r="BB32" i="19"/>
  <c r="BW32" i="19"/>
  <c r="FX32" i="19"/>
  <c r="U32" i="19"/>
  <c r="AY32" i="19"/>
  <c r="BT32" i="19"/>
  <c r="CL32" i="19"/>
  <c r="DJ32" i="19"/>
  <c r="FU32" i="19"/>
  <c r="DV32" i="19"/>
  <c r="DY32" i="19"/>
  <c r="EE32" i="19"/>
  <c r="EH32" i="19"/>
  <c r="EN32" i="19"/>
  <c r="EQ32" i="19"/>
  <c r="EW32" i="19"/>
  <c r="FF32" i="19"/>
  <c r="FI32" i="19"/>
  <c r="FL32" i="19"/>
  <c r="FO32" i="19"/>
  <c r="GJ32" i="19"/>
  <c r="GM32" i="19"/>
  <c r="GS32" i="19"/>
  <c r="HE32" i="19"/>
  <c r="HB32" i="19"/>
  <c r="HK32" i="19"/>
  <c r="IC32" i="19"/>
  <c r="F33" i="19"/>
  <c r="R33" i="19"/>
  <c r="AV33" i="19"/>
  <c r="BQ33" i="19"/>
  <c r="CI33" i="19"/>
  <c r="CR33" i="19"/>
  <c r="DG33" i="19"/>
  <c r="FC33" i="19"/>
  <c r="X33" i="19"/>
  <c r="BB33" i="19"/>
  <c r="BW33" i="19"/>
  <c r="FX33" i="19"/>
  <c r="U33" i="19"/>
  <c r="AY33" i="19"/>
  <c r="BT33" i="19"/>
  <c r="CL33" i="19"/>
  <c r="DJ33" i="19"/>
  <c r="FU33" i="19"/>
  <c r="DV33" i="19"/>
  <c r="DY33" i="19"/>
  <c r="EE33" i="19"/>
  <c r="EH33" i="19"/>
  <c r="EN33" i="19"/>
  <c r="EQ33" i="19"/>
  <c r="EW33" i="19"/>
  <c r="FF33" i="19"/>
  <c r="FI33" i="19"/>
  <c r="FL33" i="19"/>
  <c r="FO33" i="19"/>
  <c r="GJ33" i="19"/>
  <c r="GM33" i="19"/>
  <c r="GS33" i="19"/>
  <c r="HE33" i="19"/>
  <c r="HB33" i="19"/>
  <c r="HK33" i="19"/>
  <c r="IC33" i="19"/>
  <c r="F34" i="19"/>
  <c r="R34" i="19"/>
  <c r="AV34" i="19"/>
  <c r="BQ34" i="19"/>
  <c r="CI34" i="19"/>
  <c r="CR34" i="19"/>
  <c r="DG34" i="19"/>
  <c r="FC34" i="19"/>
  <c r="X34" i="19"/>
  <c r="BB34" i="19"/>
  <c r="BW34" i="19"/>
  <c r="FX34" i="19"/>
  <c r="U34" i="19"/>
  <c r="AY34" i="19"/>
  <c r="BT34" i="19"/>
  <c r="CL34" i="19"/>
  <c r="DJ34" i="19"/>
  <c r="FU34" i="19"/>
  <c r="DV34" i="19"/>
  <c r="DY34" i="19"/>
  <c r="EE34" i="19"/>
  <c r="EH34" i="19"/>
  <c r="EN34" i="19"/>
  <c r="EQ34" i="19"/>
  <c r="EW34" i="19"/>
  <c r="FF34" i="19"/>
  <c r="FI34" i="19"/>
  <c r="FL34" i="19"/>
  <c r="FO34" i="19"/>
  <c r="GJ34" i="19"/>
  <c r="GM34" i="19"/>
  <c r="GS34" i="19"/>
  <c r="HE34" i="19"/>
  <c r="HB34" i="19"/>
  <c r="HK34" i="19"/>
  <c r="IC34" i="19"/>
  <c r="F35" i="19"/>
  <c r="R35" i="19"/>
  <c r="AV35" i="19"/>
  <c r="BQ35" i="19"/>
  <c r="CI35" i="19"/>
  <c r="CR35" i="19"/>
  <c r="CU35" i="19"/>
  <c r="DG35" i="19"/>
  <c r="FC35" i="19"/>
  <c r="X35" i="19"/>
  <c r="BB35" i="19"/>
  <c r="BW35" i="19"/>
  <c r="FX35" i="19"/>
  <c r="U35" i="19"/>
  <c r="AY35" i="19"/>
  <c r="BT35" i="19"/>
  <c r="CL35" i="19"/>
  <c r="DJ35" i="19"/>
  <c r="FU35" i="19"/>
  <c r="DV35" i="19"/>
  <c r="DY35" i="19"/>
  <c r="EE35" i="19"/>
  <c r="EH35" i="19"/>
  <c r="EN35" i="19"/>
  <c r="EQ35" i="19"/>
  <c r="EW35" i="19"/>
  <c r="FF35" i="19"/>
  <c r="FI35" i="19"/>
  <c r="FL35" i="19"/>
  <c r="FO35" i="19"/>
  <c r="GJ35" i="19"/>
  <c r="GM35" i="19"/>
  <c r="GS35" i="19"/>
  <c r="HE35" i="19"/>
  <c r="HB35" i="19"/>
  <c r="HK35" i="19"/>
  <c r="IC35" i="19"/>
  <c r="F36" i="19"/>
  <c r="R36" i="19"/>
  <c r="AV36" i="19"/>
  <c r="BQ36" i="19"/>
  <c r="CI36" i="19"/>
  <c r="CR36" i="19"/>
  <c r="CU36" i="19"/>
  <c r="DG36" i="19"/>
  <c r="FC36" i="19"/>
  <c r="X36" i="19"/>
  <c r="BB36" i="19"/>
  <c r="BW36" i="19"/>
  <c r="FX36" i="19"/>
  <c r="U36" i="19"/>
  <c r="AY36" i="19"/>
  <c r="BT36" i="19"/>
  <c r="CL36" i="19"/>
  <c r="DJ36" i="19"/>
  <c r="FU36" i="19"/>
  <c r="DV36" i="19"/>
  <c r="DY36" i="19"/>
  <c r="EE36" i="19"/>
  <c r="EH36" i="19"/>
  <c r="EN36" i="19"/>
  <c r="EQ36" i="19"/>
  <c r="EW36" i="19"/>
  <c r="FF36" i="19"/>
  <c r="FI36" i="19"/>
  <c r="FL36" i="19"/>
  <c r="FO36" i="19"/>
  <c r="GJ36" i="19"/>
  <c r="GM36" i="19"/>
  <c r="GS36" i="19"/>
  <c r="HE36" i="19"/>
  <c r="HB36" i="19"/>
  <c r="HK36" i="19"/>
  <c r="IC36" i="19"/>
  <c r="F37" i="19"/>
  <c r="R37" i="19"/>
  <c r="AV37" i="19"/>
  <c r="BQ37" i="19"/>
  <c r="CI37" i="19"/>
  <c r="CR37" i="19"/>
  <c r="CU37" i="19"/>
  <c r="DG37" i="19"/>
  <c r="FC37" i="19"/>
  <c r="X37" i="19"/>
  <c r="BB37" i="19"/>
  <c r="BW37" i="19"/>
  <c r="FX37" i="19"/>
  <c r="U37" i="19"/>
  <c r="AY37" i="19"/>
  <c r="BT37" i="19"/>
  <c r="CL37" i="19"/>
  <c r="DJ37" i="19"/>
  <c r="FU37" i="19"/>
  <c r="DV37" i="19"/>
  <c r="DY37" i="19"/>
  <c r="EE37" i="19"/>
  <c r="EH37" i="19"/>
  <c r="EN37" i="19"/>
  <c r="EQ37" i="19"/>
  <c r="EW37" i="19"/>
  <c r="FF37" i="19"/>
  <c r="FI37" i="19"/>
  <c r="FL37" i="19"/>
  <c r="FO37" i="19"/>
  <c r="GJ37" i="19"/>
  <c r="GM37" i="19"/>
  <c r="GS37" i="19"/>
  <c r="HE37" i="19"/>
  <c r="HB37" i="19"/>
  <c r="HK37" i="19"/>
  <c r="IC37" i="19"/>
  <c r="F38" i="19"/>
  <c r="R38" i="19"/>
  <c r="AV38" i="19"/>
  <c r="BQ38" i="19"/>
  <c r="CI38" i="19"/>
  <c r="CR38" i="19"/>
  <c r="CU38" i="19"/>
  <c r="DG38" i="19"/>
  <c r="FC38" i="19"/>
  <c r="I38" i="19"/>
  <c r="X38" i="19"/>
  <c r="BB38" i="19"/>
  <c r="BW38" i="19"/>
  <c r="FX38" i="19"/>
  <c r="U38" i="19"/>
  <c r="AY38" i="19"/>
  <c r="BT38" i="19"/>
  <c r="CL38" i="19"/>
  <c r="DJ38" i="19"/>
  <c r="FU38" i="19"/>
  <c r="DV38" i="19"/>
  <c r="DY38" i="19"/>
  <c r="EE38" i="19"/>
  <c r="EH38" i="19"/>
  <c r="EN38" i="19"/>
  <c r="EQ38" i="19"/>
  <c r="EW38" i="19"/>
  <c r="FF38" i="19"/>
  <c r="FI38" i="19"/>
  <c r="FL38" i="19"/>
  <c r="FO38" i="19"/>
  <c r="GJ38" i="19"/>
  <c r="GM38" i="19"/>
  <c r="GS38" i="19"/>
  <c r="HE38" i="19"/>
  <c r="HB38" i="19"/>
  <c r="HK38" i="19"/>
  <c r="IC38" i="19"/>
  <c r="F39" i="19"/>
  <c r="R39" i="19"/>
  <c r="AV39" i="19"/>
  <c r="BQ39" i="19"/>
  <c r="CI39" i="19"/>
  <c r="CR39" i="19"/>
  <c r="CU39" i="19"/>
  <c r="DG39" i="19"/>
  <c r="FC39" i="19"/>
  <c r="I39" i="19"/>
  <c r="X39" i="19"/>
  <c r="BB39" i="19"/>
  <c r="BW39" i="19"/>
  <c r="FX39" i="19"/>
  <c r="L39" i="19"/>
  <c r="U39" i="19"/>
  <c r="AY39" i="19"/>
  <c r="BT39" i="19"/>
  <c r="CL39" i="19"/>
  <c r="DJ39" i="19"/>
  <c r="FU39" i="19"/>
  <c r="DV39" i="19"/>
  <c r="DY39" i="19"/>
  <c r="EE39" i="19"/>
  <c r="EH39" i="19"/>
  <c r="EN39" i="19"/>
  <c r="EQ39" i="19"/>
  <c r="EW39" i="19"/>
  <c r="FF39" i="19"/>
  <c r="FI39" i="19"/>
  <c r="FL39" i="19"/>
  <c r="FO39" i="19"/>
  <c r="GJ39" i="19"/>
  <c r="GM39" i="19"/>
  <c r="GS39" i="19"/>
  <c r="HE39" i="19"/>
  <c r="HB39" i="19"/>
  <c r="HK39" i="19"/>
  <c r="IC39" i="19"/>
  <c r="F40" i="19"/>
  <c r="R40" i="19"/>
  <c r="AV40" i="19"/>
  <c r="BQ40" i="19"/>
  <c r="CI40" i="19"/>
  <c r="CR40" i="19"/>
  <c r="CU40" i="19"/>
  <c r="DG40" i="19"/>
  <c r="FC40" i="19"/>
  <c r="I40" i="19"/>
  <c r="X40" i="19"/>
  <c r="BB40" i="19"/>
  <c r="BW40" i="19"/>
  <c r="FX40" i="19"/>
  <c r="L40" i="19"/>
  <c r="U40" i="19"/>
  <c r="AY40" i="19"/>
  <c r="BT40" i="19"/>
  <c r="CL40" i="19"/>
  <c r="DJ40" i="19"/>
  <c r="FU40" i="19"/>
  <c r="DV40" i="19"/>
  <c r="DY40" i="19"/>
  <c r="EE40" i="19"/>
  <c r="EH40" i="19"/>
  <c r="EN40" i="19"/>
  <c r="EQ40" i="19"/>
  <c r="EW40" i="19"/>
  <c r="FF40" i="19"/>
  <c r="FI40" i="19"/>
  <c r="FL40" i="19"/>
  <c r="FO40" i="19"/>
  <c r="GA40" i="19"/>
  <c r="GJ40" i="19"/>
  <c r="GM40" i="19"/>
  <c r="GS40" i="19"/>
  <c r="HE40" i="19"/>
  <c r="HB40" i="19"/>
  <c r="HK40" i="19"/>
  <c r="IC40" i="19"/>
  <c r="F41" i="19"/>
  <c r="R41" i="19"/>
  <c r="AV41" i="19"/>
  <c r="BQ41" i="19"/>
  <c r="CI41" i="19"/>
  <c r="CR41" i="19"/>
  <c r="CU41" i="19"/>
  <c r="DG41" i="19"/>
  <c r="FC41" i="19"/>
  <c r="I41" i="19"/>
  <c r="X41" i="19"/>
  <c r="BB41" i="19"/>
  <c r="BW41" i="19"/>
  <c r="FX41" i="19"/>
  <c r="L41" i="19"/>
  <c r="U41" i="19"/>
  <c r="AY41" i="19"/>
  <c r="BT41" i="19"/>
  <c r="CL41" i="19"/>
  <c r="DJ41" i="19"/>
  <c r="FU41" i="19"/>
  <c r="DV41" i="19"/>
  <c r="DY41" i="19"/>
  <c r="EE41" i="19"/>
  <c r="EH41" i="19"/>
  <c r="EN41" i="19"/>
  <c r="EQ41" i="19"/>
  <c r="EW41" i="19"/>
  <c r="FF41" i="19"/>
  <c r="FI41" i="19"/>
  <c r="FL41" i="19"/>
  <c r="FO41" i="19"/>
  <c r="GA41" i="19"/>
  <c r="GJ41" i="19"/>
  <c r="GM41" i="19"/>
  <c r="GS41" i="19"/>
  <c r="HE41" i="19"/>
  <c r="HB41" i="19"/>
  <c r="HK41" i="19"/>
  <c r="IC41" i="19"/>
  <c r="F42" i="19"/>
  <c r="R42" i="19"/>
  <c r="AV42" i="19"/>
  <c r="BQ42" i="19"/>
  <c r="CI42" i="19"/>
  <c r="CR42" i="19"/>
  <c r="CU42" i="19"/>
  <c r="DG42" i="19"/>
  <c r="FC42" i="19"/>
  <c r="I42" i="19"/>
  <c r="X42" i="19"/>
  <c r="BB42" i="19"/>
  <c r="BW42" i="19"/>
  <c r="FX42" i="19"/>
  <c r="L42" i="19"/>
  <c r="U42" i="19"/>
  <c r="AY42" i="19"/>
  <c r="BT42" i="19"/>
  <c r="CL42" i="19"/>
  <c r="DJ42" i="19"/>
  <c r="FU42" i="19"/>
  <c r="DV42" i="19"/>
  <c r="DY42" i="19"/>
  <c r="EE42" i="19"/>
  <c r="EH42" i="19"/>
  <c r="EN42" i="19"/>
  <c r="EQ42" i="19"/>
  <c r="EW42" i="19"/>
  <c r="FF42" i="19"/>
  <c r="FI42" i="19"/>
  <c r="FL42" i="19"/>
  <c r="FO42" i="19"/>
  <c r="GA42" i="19"/>
  <c r="GJ42" i="19"/>
  <c r="GM42" i="19"/>
  <c r="GS42" i="19"/>
  <c r="HE42" i="19"/>
  <c r="HB42" i="19"/>
  <c r="HK42" i="19"/>
  <c r="IC42" i="19"/>
  <c r="F43" i="19"/>
  <c r="R43" i="19"/>
  <c r="AV43" i="19"/>
  <c r="BQ43" i="19"/>
  <c r="CI43" i="19"/>
  <c r="CR43" i="19"/>
  <c r="CU43" i="19"/>
  <c r="DG43" i="19"/>
  <c r="FC43" i="19"/>
  <c r="I43" i="19"/>
  <c r="X43" i="19"/>
  <c r="BB43" i="19"/>
  <c r="BW43" i="19"/>
  <c r="FX43" i="19"/>
  <c r="L43" i="19"/>
  <c r="U43" i="19"/>
  <c r="AY43" i="19"/>
  <c r="BT43" i="19"/>
  <c r="CL43" i="19"/>
  <c r="DJ43" i="19"/>
  <c r="FU43" i="19"/>
  <c r="DV43" i="19"/>
  <c r="DY43" i="19"/>
  <c r="EE43" i="19"/>
  <c r="EH43" i="19"/>
  <c r="EN43" i="19"/>
  <c r="EQ43" i="19"/>
  <c r="EW43" i="19"/>
  <c r="FF43" i="19"/>
  <c r="FI43" i="19"/>
  <c r="FL43" i="19"/>
  <c r="FO43" i="19"/>
  <c r="GA43" i="19"/>
  <c r="GJ43" i="19"/>
  <c r="GM43" i="19"/>
  <c r="GS43" i="19"/>
  <c r="HE43" i="19"/>
  <c r="HB43" i="19"/>
  <c r="HK43" i="19"/>
  <c r="IC43" i="19"/>
  <c r="F44" i="19"/>
  <c r="R44" i="19"/>
  <c r="AV44" i="19"/>
  <c r="BQ44" i="19"/>
  <c r="CI44" i="19"/>
  <c r="CR44" i="19"/>
  <c r="CU44" i="19"/>
  <c r="DG44" i="19"/>
  <c r="FC44" i="19"/>
  <c r="I44" i="19"/>
  <c r="X44" i="19"/>
  <c r="BB44" i="19"/>
  <c r="BW44" i="19"/>
  <c r="FX44" i="19"/>
  <c r="L44" i="19"/>
  <c r="U44" i="19"/>
  <c r="AY44" i="19"/>
  <c r="BT44" i="19"/>
  <c r="CL44" i="19"/>
  <c r="DJ44" i="19"/>
  <c r="FU44" i="19"/>
  <c r="DV44" i="19"/>
  <c r="DY44" i="19"/>
  <c r="EE44" i="19"/>
  <c r="EH44" i="19"/>
  <c r="EN44" i="19"/>
  <c r="EQ44" i="19"/>
  <c r="EW44" i="19"/>
  <c r="FF44" i="19"/>
  <c r="FI44" i="19"/>
  <c r="FL44" i="19"/>
  <c r="FO44" i="19"/>
  <c r="FR44" i="19"/>
  <c r="GA44" i="19"/>
  <c r="GJ44" i="19"/>
  <c r="GM44" i="19"/>
  <c r="GS44" i="19"/>
  <c r="HE44" i="19"/>
  <c r="HB44" i="19"/>
  <c r="HK44" i="19"/>
  <c r="IC44" i="19"/>
  <c r="F45" i="19"/>
  <c r="R45" i="19"/>
  <c r="AV45" i="19"/>
  <c r="BQ45" i="19"/>
  <c r="CI45" i="19"/>
  <c r="CR45" i="19"/>
  <c r="CU45" i="19"/>
  <c r="DG45" i="19"/>
  <c r="FC45" i="19"/>
  <c r="I45" i="19"/>
  <c r="X45" i="19"/>
  <c r="BB45" i="19"/>
  <c r="BW45" i="19"/>
  <c r="FX45" i="19"/>
  <c r="L45" i="19"/>
  <c r="U45" i="19"/>
  <c r="AY45" i="19"/>
  <c r="BT45" i="19"/>
  <c r="CL45" i="19"/>
  <c r="DJ45" i="19"/>
  <c r="FU45" i="19"/>
  <c r="DV45" i="19"/>
  <c r="DY45" i="19"/>
  <c r="EE45" i="19"/>
  <c r="EH45" i="19"/>
  <c r="EN45" i="19"/>
  <c r="EQ45" i="19"/>
  <c r="EW45" i="19"/>
  <c r="EZ45" i="19"/>
  <c r="FF45" i="19"/>
  <c r="FI45" i="19"/>
  <c r="FL45" i="19"/>
  <c r="FO45" i="19"/>
  <c r="FR45" i="19"/>
  <c r="GA45" i="19"/>
  <c r="GJ45" i="19"/>
  <c r="GM45" i="19"/>
  <c r="GS45" i="19"/>
  <c r="HE45" i="19"/>
  <c r="HB45" i="19"/>
  <c r="HK45" i="19"/>
  <c r="IC45" i="19"/>
  <c r="F46" i="19"/>
  <c r="R46" i="19"/>
  <c r="AV46" i="19"/>
  <c r="BQ46" i="19"/>
  <c r="CI46" i="19"/>
  <c r="CR46" i="19"/>
  <c r="CU46" i="19"/>
  <c r="DG46" i="19"/>
  <c r="FC46" i="19"/>
  <c r="I46" i="19"/>
  <c r="X46" i="19"/>
  <c r="BB46" i="19"/>
  <c r="BW46" i="19"/>
  <c r="FX46" i="19"/>
  <c r="L46" i="19"/>
  <c r="U46" i="19"/>
  <c r="AY46" i="19"/>
  <c r="BT46" i="19"/>
  <c r="DJ46" i="19"/>
  <c r="FU46" i="19"/>
  <c r="DV46" i="19"/>
  <c r="DY46" i="19"/>
  <c r="EE46" i="19"/>
  <c r="EH46" i="19"/>
  <c r="EN46" i="19"/>
  <c r="EQ46" i="19"/>
  <c r="EW46" i="19"/>
  <c r="EZ46" i="19"/>
  <c r="FF46" i="19"/>
  <c r="FI46" i="19"/>
  <c r="FL46" i="19"/>
  <c r="FO46" i="19"/>
  <c r="FR46" i="19"/>
  <c r="GA46" i="19"/>
  <c r="GJ46" i="19"/>
  <c r="GM46" i="19"/>
  <c r="GS46" i="19"/>
  <c r="HE46" i="19"/>
  <c r="HB46" i="19"/>
  <c r="HK46" i="19"/>
  <c r="IC46" i="19"/>
  <c r="F47" i="19"/>
  <c r="R47" i="19"/>
  <c r="AV47" i="19"/>
  <c r="BQ47" i="19"/>
  <c r="CI47" i="19"/>
  <c r="CR47" i="19"/>
  <c r="CU47" i="19"/>
  <c r="DG47" i="19"/>
  <c r="FC47" i="19"/>
  <c r="X47" i="19"/>
  <c r="BB47" i="19"/>
  <c r="BW47" i="19"/>
  <c r="FX47" i="19"/>
  <c r="U47" i="19"/>
  <c r="AY47" i="19"/>
  <c r="BT47" i="19"/>
  <c r="DJ47" i="19"/>
  <c r="FU47" i="19"/>
  <c r="DV47" i="19"/>
  <c r="DY47" i="19"/>
  <c r="EE47" i="19"/>
  <c r="EH47" i="19"/>
  <c r="EN47" i="19"/>
  <c r="EQ47" i="19"/>
  <c r="EW47" i="19"/>
  <c r="EZ47" i="19"/>
  <c r="FF47" i="19"/>
  <c r="FI47" i="19"/>
  <c r="FL47" i="19"/>
  <c r="FO47" i="19"/>
  <c r="FR47" i="19"/>
  <c r="GA47" i="19"/>
  <c r="GJ47" i="19"/>
  <c r="GM47" i="19"/>
  <c r="GS47" i="19"/>
  <c r="HE47" i="19"/>
  <c r="HB47" i="19"/>
  <c r="HK47" i="19"/>
  <c r="IC47" i="19"/>
  <c r="F48" i="19"/>
  <c r="R48" i="19"/>
  <c r="AV48" i="19"/>
  <c r="BQ48" i="19"/>
  <c r="CI48" i="19"/>
  <c r="CR48" i="19"/>
  <c r="CU48" i="19"/>
  <c r="DG48" i="19"/>
  <c r="FC48" i="19"/>
  <c r="X48" i="19"/>
  <c r="BB48" i="19"/>
  <c r="BW48" i="19"/>
  <c r="FX48" i="19"/>
  <c r="U48" i="19"/>
  <c r="AY48" i="19"/>
  <c r="BT48" i="19"/>
  <c r="DJ48" i="19"/>
  <c r="FU48" i="19"/>
  <c r="DV48" i="19"/>
  <c r="DY48" i="19"/>
  <c r="EE48" i="19"/>
  <c r="EH48" i="19"/>
  <c r="EN48" i="19"/>
  <c r="EQ48" i="19"/>
  <c r="EW48" i="19"/>
  <c r="EZ48" i="19"/>
  <c r="FF48" i="19"/>
  <c r="FI48" i="19"/>
  <c r="FL48" i="19"/>
  <c r="FO48" i="19"/>
  <c r="FR48" i="19"/>
  <c r="GA48" i="19"/>
  <c r="GJ48" i="19"/>
  <c r="GM48" i="19"/>
  <c r="GS48" i="19"/>
  <c r="HE48" i="19"/>
  <c r="HB48" i="19"/>
  <c r="HK48" i="19"/>
  <c r="IC48" i="19"/>
  <c r="F49" i="19"/>
  <c r="R49" i="19"/>
  <c r="AV49" i="19"/>
  <c r="BQ49" i="19"/>
  <c r="CI49" i="19"/>
  <c r="CR49" i="19"/>
  <c r="CU49" i="19"/>
  <c r="DG49" i="19"/>
  <c r="FC49" i="19"/>
  <c r="X49" i="19"/>
  <c r="BB49" i="19"/>
  <c r="BW49" i="19"/>
  <c r="FX49" i="19"/>
  <c r="U49" i="19"/>
  <c r="AY49" i="19"/>
  <c r="BT49" i="19"/>
  <c r="CL49" i="19"/>
  <c r="DJ49" i="19"/>
  <c r="FU49" i="19"/>
  <c r="DV49" i="19"/>
  <c r="DY49" i="19"/>
  <c r="EE49" i="19"/>
  <c r="EH49" i="19"/>
  <c r="EN49" i="19"/>
  <c r="EQ49" i="19"/>
  <c r="EW49" i="19"/>
  <c r="EZ49" i="19"/>
  <c r="FF49" i="19"/>
  <c r="FI49" i="19"/>
  <c r="FL49" i="19"/>
  <c r="FO49" i="19"/>
  <c r="FR49" i="19"/>
  <c r="GA49" i="19"/>
  <c r="GJ49" i="19"/>
  <c r="GM49" i="19"/>
  <c r="GS49" i="19"/>
  <c r="HE49" i="19"/>
  <c r="HB49" i="19"/>
  <c r="HK49" i="19"/>
  <c r="IC49" i="19"/>
  <c r="F50" i="19"/>
  <c r="R50" i="19"/>
  <c r="AV50" i="19"/>
  <c r="BQ50" i="19"/>
  <c r="CI50" i="19"/>
  <c r="CR50" i="19"/>
  <c r="CU50" i="19"/>
  <c r="DG50" i="19"/>
  <c r="FC50" i="19"/>
  <c r="X50" i="19"/>
  <c r="BB50" i="19"/>
  <c r="BW50" i="19"/>
  <c r="FX50" i="19"/>
  <c r="U50" i="19"/>
  <c r="AY50" i="19"/>
  <c r="BT50" i="19"/>
  <c r="CL50" i="19"/>
  <c r="DJ50" i="19"/>
  <c r="FU50" i="19"/>
  <c r="DV50" i="19"/>
  <c r="DY50" i="19"/>
  <c r="EE50" i="19"/>
  <c r="EH50" i="19"/>
  <c r="EN50" i="19"/>
  <c r="EQ50" i="19"/>
  <c r="EW50" i="19"/>
  <c r="EZ50" i="19"/>
  <c r="FF50" i="19"/>
  <c r="FI50" i="19"/>
  <c r="FL50" i="19"/>
  <c r="FO50" i="19"/>
  <c r="FR50" i="19"/>
  <c r="GA50" i="19"/>
  <c r="GJ50" i="19"/>
  <c r="GM50" i="19"/>
  <c r="GS50" i="19"/>
  <c r="HE50" i="19"/>
  <c r="HB50" i="19"/>
  <c r="HK50" i="19"/>
  <c r="IC50" i="19"/>
  <c r="F51" i="19"/>
  <c r="R51" i="19"/>
  <c r="AV51" i="19"/>
  <c r="BQ51" i="19"/>
  <c r="CI51" i="19"/>
  <c r="CR51" i="19"/>
  <c r="CU51" i="19"/>
  <c r="DG51" i="19"/>
  <c r="FC51" i="19"/>
  <c r="X51" i="19"/>
  <c r="BB51" i="19"/>
  <c r="BW51" i="19"/>
  <c r="FX51" i="19"/>
  <c r="U51" i="19"/>
  <c r="AY51" i="19"/>
  <c r="BT51" i="19"/>
  <c r="CL51" i="19"/>
  <c r="DJ51" i="19"/>
  <c r="FU51" i="19"/>
  <c r="DV51" i="19"/>
  <c r="DY51" i="19"/>
  <c r="EE51" i="19"/>
  <c r="EH51" i="19"/>
  <c r="EN51" i="19"/>
  <c r="EQ51" i="19"/>
  <c r="EW51" i="19"/>
  <c r="EZ51" i="19"/>
  <c r="FF51" i="19"/>
  <c r="FI51" i="19"/>
  <c r="FL51" i="19"/>
  <c r="FO51" i="19"/>
  <c r="FR51" i="19"/>
  <c r="GA51" i="19"/>
  <c r="GJ51" i="19"/>
  <c r="GM51" i="19"/>
  <c r="GS51" i="19"/>
  <c r="HE51" i="19"/>
  <c r="HB51" i="19"/>
  <c r="HK51" i="19"/>
  <c r="IC51" i="19"/>
  <c r="F52" i="19"/>
  <c r="R52" i="19"/>
  <c r="AV52" i="19"/>
  <c r="BQ52" i="19"/>
  <c r="CI52" i="19"/>
  <c r="CR52" i="19"/>
  <c r="CU52" i="19"/>
  <c r="DG52" i="19"/>
  <c r="FC52" i="19"/>
  <c r="X52" i="19"/>
  <c r="BB52" i="19"/>
  <c r="BW52" i="19"/>
  <c r="FX52" i="19"/>
  <c r="U52" i="19"/>
  <c r="AY52" i="19"/>
  <c r="BT52" i="19"/>
  <c r="CL52" i="19"/>
  <c r="DJ52" i="19"/>
  <c r="FU52" i="19"/>
  <c r="DV52" i="19"/>
  <c r="DY52" i="19"/>
  <c r="EE52" i="19"/>
  <c r="EH52" i="19"/>
  <c r="EN52" i="19"/>
  <c r="EQ52" i="19"/>
  <c r="EW52" i="19"/>
  <c r="EZ52" i="19"/>
  <c r="FF52" i="19"/>
  <c r="FI52" i="19"/>
  <c r="FL52" i="19"/>
  <c r="FO52" i="19"/>
  <c r="FR52" i="19"/>
  <c r="GA52" i="19"/>
  <c r="GJ52" i="19"/>
  <c r="GM52" i="19"/>
  <c r="GS52" i="19"/>
  <c r="HE52" i="19"/>
  <c r="HB52" i="19"/>
  <c r="HK52" i="19"/>
  <c r="IC52" i="19"/>
  <c r="AX16" i="18"/>
  <c r="AZ16" i="18"/>
  <c r="BB16" i="18"/>
  <c r="AX17" i="18"/>
  <c r="AZ17" i="18"/>
  <c r="BB17" i="18"/>
  <c r="AX18" i="18"/>
  <c r="AZ18" i="18"/>
  <c r="BB18" i="18"/>
  <c r="AX19" i="18"/>
  <c r="AZ19" i="18"/>
  <c r="BB19" i="18"/>
  <c r="AX20" i="18"/>
  <c r="AZ20" i="18"/>
  <c r="BB20" i="18"/>
  <c r="AX21" i="18"/>
  <c r="AZ21" i="18"/>
  <c r="BB21" i="18"/>
  <c r="AX22" i="18"/>
  <c r="AZ22" i="18"/>
  <c r="BB22" i="18"/>
  <c r="AX23" i="18"/>
  <c r="AZ23" i="18"/>
  <c r="BB23" i="18"/>
  <c r="AX24" i="18"/>
  <c r="AZ24" i="18"/>
  <c r="BB24" i="18"/>
  <c r="AX25" i="18"/>
  <c r="AZ25" i="18"/>
  <c r="BB25" i="18"/>
  <c r="AX26" i="18"/>
  <c r="AZ26" i="18"/>
  <c r="BB26" i="18"/>
  <c r="AX27" i="18"/>
  <c r="AZ27" i="18"/>
  <c r="BB27" i="18"/>
  <c r="AX28" i="18"/>
  <c r="AZ28" i="18"/>
  <c r="BB28" i="18"/>
  <c r="AX29" i="18"/>
  <c r="AZ29" i="18"/>
  <c r="BB29" i="18"/>
  <c r="AX30" i="18"/>
  <c r="AZ30" i="18"/>
  <c r="BB30" i="18"/>
  <c r="AX31" i="18"/>
  <c r="AZ31" i="18"/>
  <c r="BB31" i="18"/>
  <c r="AX32" i="18"/>
  <c r="AZ32" i="18"/>
  <c r="BB32" i="18"/>
  <c r="AX33" i="18"/>
  <c r="AZ33" i="18"/>
  <c r="BB33" i="18"/>
  <c r="AX34" i="18"/>
  <c r="AZ34" i="18"/>
  <c r="BB34" i="18"/>
  <c r="AX35" i="18"/>
  <c r="AZ35" i="18"/>
  <c r="BB35" i="18"/>
  <c r="AX36" i="18"/>
  <c r="AZ36" i="18"/>
  <c r="BB36" i="18"/>
  <c r="AX37" i="18"/>
  <c r="AZ37" i="18"/>
  <c r="BB37" i="18"/>
  <c r="AX38" i="18"/>
  <c r="AZ38" i="18"/>
  <c r="BB38" i="18"/>
  <c r="AX39" i="18"/>
  <c r="AZ39" i="18"/>
  <c r="BB39" i="18"/>
  <c r="AX40" i="18"/>
  <c r="AZ40" i="18"/>
  <c r="BB40" i="18"/>
  <c r="AX41" i="18"/>
  <c r="AZ41" i="18"/>
  <c r="BB41" i="18"/>
  <c r="AX42" i="18"/>
  <c r="AZ42" i="18"/>
  <c r="BB42" i="18"/>
  <c r="AX43" i="18"/>
  <c r="AZ43" i="18"/>
  <c r="BB43" i="18"/>
  <c r="AX44" i="18"/>
  <c r="AZ44" i="18"/>
  <c r="BB44" i="18"/>
  <c r="AX45" i="18"/>
  <c r="AZ45" i="18"/>
  <c r="BB45" i="18"/>
  <c r="BG46" i="18"/>
  <c r="AX46" i="18"/>
  <c r="AZ46" i="18"/>
  <c r="BB46" i="18"/>
  <c r="AX47" i="18"/>
  <c r="AZ47" i="18"/>
  <c r="BB47" i="18"/>
  <c r="AX48" i="18"/>
  <c r="AZ48" i="18"/>
  <c r="BB48" i="18"/>
  <c r="AX49" i="18"/>
  <c r="AZ49" i="18"/>
  <c r="BB49" i="18"/>
  <c r="AX50" i="18"/>
  <c r="AZ50" i="18"/>
  <c r="BB50" i="18"/>
  <c r="AX51" i="18"/>
  <c r="AZ51" i="18"/>
  <c r="BB51" i="18"/>
  <c r="AX52" i="18"/>
  <c r="AZ52" i="18"/>
  <c r="BB52" i="18"/>
  <c r="AX53" i="18"/>
  <c r="AZ53" i="18"/>
  <c r="BB53" i="18"/>
  <c r="AX54" i="18"/>
  <c r="AZ54" i="18"/>
  <c r="BB54" i="18"/>
  <c r="AX55" i="18"/>
  <c r="AZ55" i="18"/>
  <c r="BB55" i="18"/>
  <c r="BG55" i="18"/>
  <c r="AX56" i="18"/>
  <c r="AZ56" i="18"/>
  <c r="BB56" i="18"/>
  <c r="AX57" i="18"/>
  <c r="AZ57" i="18"/>
  <c r="BB57" i="18"/>
  <c r="AX58" i="18"/>
  <c r="AZ58" i="18"/>
  <c r="BB58" i="18"/>
  <c r="AX59" i="18"/>
  <c r="AZ59" i="18"/>
  <c r="BB59" i="18"/>
  <c r="IN16" i="19" l="1"/>
  <c r="AP48" i="21"/>
  <c r="AP43" i="21"/>
  <c r="AP47" i="21"/>
  <c r="AP45" i="21"/>
  <c r="AP42" i="21"/>
  <c r="AP39" i="21"/>
  <c r="AP36" i="21"/>
  <c r="AP33" i="21"/>
  <c r="AP30" i="21"/>
  <c r="AP27" i="21"/>
  <c r="AP41" i="21"/>
  <c r="AP38" i="21"/>
  <c r="AP35" i="21"/>
  <c r="AP32" i="21"/>
  <c r="AP29" i="21"/>
  <c r="AP51" i="21"/>
  <c r="AP52" i="21"/>
  <c r="AP44" i="21"/>
  <c r="AP50" i="21"/>
  <c r="AP46" i="21"/>
  <c r="AP49" i="21"/>
  <c r="AP40" i="21"/>
  <c r="AP37" i="21"/>
  <c r="AP34" i="21"/>
  <c r="AP31" i="21"/>
  <c r="AP28" i="21"/>
  <c r="BN19" i="20"/>
  <c r="BN22" i="20"/>
  <c r="BN20" i="20"/>
  <c r="BN18" i="20"/>
  <c r="BN25" i="20"/>
  <c r="BN28" i="20"/>
  <c r="BN26" i="20"/>
  <c r="BN24" i="20"/>
  <c r="BC32" i="21"/>
  <c r="BC43" i="21"/>
  <c r="BC40" i="21"/>
  <c r="BC31" i="21"/>
  <c r="BN49" i="21"/>
  <c r="BN50" i="21"/>
  <c r="BN40" i="21"/>
  <c r="BC37" i="21"/>
  <c r="BC34" i="21"/>
  <c r="BN46" i="21"/>
  <c r="BN44" i="21"/>
  <c r="BC42" i="21"/>
  <c r="BC28" i="21"/>
  <c r="BC39" i="21"/>
  <c r="IN40" i="19"/>
  <c r="IN34" i="19"/>
  <c r="BN30" i="20"/>
  <c r="BN34" i="20"/>
  <c r="BN32" i="20"/>
  <c r="BN31" i="20"/>
  <c r="BG19" i="18"/>
  <c r="BG20" i="18"/>
  <c r="BG56" i="18"/>
  <c r="BG53" i="18"/>
  <c r="BG17" i="18"/>
  <c r="BG57" i="18"/>
  <c r="BG54" i="18"/>
  <c r="BG52" i="18"/>
  <c r="BG59" i="18"/>
  <c r="BG25" i="18"/>
  <c r="BG22" i="18"/>
  <c r="BG33" i="18"/>
  <c r="BG24" i="18"/>
  <c r="BG21" i="18"/>
  <c r="BG44" i="18"/>
  <c r="BG41" i="18"/>
  <c r="BG27" i="18"/>
  <c r="BG18" i="18"/>
  <c r="BG23" i="18"/>
  <c r="BG26" i="18"/>
  <c r="BG28" i="18"/>
  <c r="BG13" i="18"/>
  <c r="BG16" i="18"/>
  <c r="BG15" i="18"/>
  <c r="BG14" i="18"/>
  <c r="BG12" i="18"/>
  <c r="BG11" i="18"/>
  <c r="BG34" i="18"/>
  <c r="BG31" i="18"/>
  <c r="BG32" i="18"/>
  <c r="BG30" i="18"/>
  <c r="BG29" i="18"/>
  <c r="BG38" i="18"/>
  <c r="BG35" i="18"/>
  <c r="BG40" i="18"/>
  <c r="BG39" i="18"/>
  <c r="BG37" i="18"/>
  <c r="BG36" i="18"/>
  <c r="BN36" i="20"/>
  <c r="BN5" i="20"/>
  <c r="BN6" i="20"/>
  <c r="BN27" i="20"/>
  <c r="BN15" i="20"/>
  <c r="BN33" i="20"/>
  <c r="BN46" i="20"/>
  <c r="BN52" i="20"/>
  <c r="BN9" i="20"/>
  <c r="BN39" i="20"/>
  <c r="BN21" i="20"/>
  <c r="BG45" i="18"/>
  <c r="BG43" i="18"/>
  <c r="BG42" i="18"/>
  <c r="BN43" i="21"/>
  <c r="BC38" i="21"/>
  <c r="BC36" i="21"/>
  <c r="BN41" i="21"/>
  <c r="BN47" i="21"/>
  <c r="BN52" i="21"/>
  <c r="BC45" i="21"/>
  <c r="BC41" i="21"/>
  <c r="BC33" i="21"/>
  <c r="BC44" i="21"/>
  <c r="BC30" i="21"/>
  <c r="BC46" i="21"/>
  <c r="BC35" i="21"/>
  <c r="BN53" i="21"/>
  <c r="BC29" i="21"/>
  <c r="BN53" i="20"/>
  <c r="BN41" i="20"/>
  <c r="BN35" i="20"/>
  <c r="BN29" i="20"/>
  <c r="BN23" i="20"/>
  <c r="BN17" i="20"/>
  <c r="BN11" i="20"/>
  <c r="BN47" i="20"/>
  <c r="BN42" i="20"/>
  <c r="BN45" i="20"/>
  <c r="BN43" i="20"/>
  <c r="BG51" i="18"/>
  <c r="BG49" i="18"/>
  <c r="BG50" i="18"/>
  <c r="BG48" i="18"/>
  <c r="BG47" i="18"/>
  <c r="BC48" i="21"/>
  <c r="BC50" i="21"/>
  <c r="BC51" i="21"/>
  <c r="BC53" i="21"/>
  <c r="BC52" i="21"/>
  <c r="BC49" i="21"/>
  <c r="BC47" i="21"/>
  <c r="IN37" i="19"/>
  <c r="IN31" i="19"/>
  <c r="IN13" i="19"/>
  <c r="IN7" i="19"/>
  <c r="IN15" i="19"/>
  <c r="IN9" i="19"/>
  <c r="IQ35" i="19"/>
  <c r="IK34" i="19"/>
  <c r="IQ32" i="19"/>
  <c r="IQ11" i="19"/>
  <c r="IK10" i="19"/>
  <c r="IQ8" i="19"/>
  <c r="IQ53" i="19"/>
  <c r="IK52" i="19"/>
  <c r="IQ50" i="19"/>
  <c r="IQ47" i="19"/>
  <c r="IK46" i="19"/>
  <c r="IQ44" i="19"/>
  <c r="IQ41" i="19"/>
  <c r="IK40" i="19"/>
  <c r="IN45" i="19"/>
  <c r="IN39" i="19"/>
  <c r="IN27" i="19"/>
  <c r="IK54" i="19"/>
  <c r="IK42" i="19"/>
  <c r="IQ39" i="19"/>
  <c r="IK38" i="19"/>
  <c r="IK29" i="19"/>
  <c r="IQ27" i="19"/>
  <c r="IK26" i="19"/>
  <c r="IK17" i="19"/>
  <c r="IQ15" i="19"/>
  <c r="IK14" i="19"/>
  <c r="IQ9" i="19"/>
  <c r="IK24" i="19"/>
  <c r="IK21" i="19"/>
  <c r="IK18" i="19"/>
  <c r="IQ16" i="19"/>
  <c r="IK41" i="19"/>
  <c r="IN26" i="19"/>
  <c r="IN28" i="19"/>
  <c r="IN22" i="19"/>
  <c r="IN19" i="19"/>
  <c r="IN14" i="19"/>
  <c r="IK12" i="19"/>
  <c r="IQ10" i="19"/>
  <c r="IK53" i="19"/>
  <c r="IQ51" i="19"/>
  <c r="IK51" i="19"/>
  <c r="IK47" i="19"/>
  <c r="IQ45" i="19"/>
  <c r="IQ42" i="19"/>
  <c r="IK36" i="19"/>
  <c r="IK33" i="19"/>
  <c r="IK30" i="19"/>
  <c r="IQ28" i="19"/>
  <c r="IQ23" i="19"/>
  <c r="IK22" i="19"/>
  <c r="IQ20" i="19"/>
  <c r="IK16" i="19"/>
  <c r="IN8" i="19"/>
  <c r="IN46" i="19"/>
  <c r="IN43" i="19"/>
  <c r="IK35" i="19"/>
  <c r="IQ33" i="19"/>
  <c r="IQ30" i="19"/>
  <c r="IN25" i="19"/>
  <c r="IK23" i="19"/>
  <c r="IQ21" i="19"/>
  <c r="IQ18" i="19"/>
  <c r="IK11" i="19"/>
  <c r="IN36" i="19"/>
  <c r="IN10" i="19"/>
  <c r="IQ52" i="19"/>
  <c r="IN38" i="19"/>
  <c r="IQ29" i="19"/>
  <c r="IN24" i="19"/>
  <c r="IQ17" i="19"/>
  <c r="IK15" i="19"/>
  <c r="IK8" i="19"/>
  <c r="IQ54" i="19"/>
  <c r="IK45" i="19"/>
  <c r="IN33" i="19"/>
  <c r="IK28" i="19"/>
  <c r="IN21" i="19"/>
  <c r="IN12" i="19"/>
  <c r="IQ40" i="19"/>
  <c r="IN54" i="19"/>
  <c r="IK48" i="19"/>
  <c r="IN44" i="19"/>
  <c r="IN42" i="19"/>
  <c r="IQ38" i="19"/>
  <c r="IQ36" i="19"/>
  <c r="IN32" i="19"/>
  <c r="IN30" i="19"/>
  <c r="IQ26" i="19"/>
  <c r="IQ24" i="19"/>
  <c r="IN20" i="19"/>
  <c r="IN18" i="19"/>
  <c r="IQ14" i="19"/>
  <c r="IQ12" i="19"/>
  <c r="IQ46" i="19"/>
  <c r="IK44" i="19"/>
  <c r="IK39" i="19"/>
  <c r="IQ34" i="19"/>
  <c r="IK32" i="19"/>
  <c r="IK27" i="19"/>
  <c r="IQ22" i="19"/>
  <c r="IK20" i="19"/>
  <c r="IK50" i="19"/>
  <c r="IK9" i="19"/>
  <c r="IN51" i="19"/>
  <c r="IN49" i="19"/>
  <c r="IN52" i="19"/>
  <c r="IN50" i="19"/>
  <c r="IN48" i="19"/>
  <c r="IQ48" i="19"/>
  <c r="BN48" i="20"/>
  <c r="BN51" i="20"/>
  <c r="BG58" i="18"/>
  <c r="BN51" i="21"/>
  <c r="BN48" i="21"/>
  <c r="BN45" i="21"/>
  <c r="BN42" i="21"/>
  <c r="IN53" i="19"/>
  <c r="IQ49" i="19"/>
  <c r="IK49" i="19"/>
  <c r="IN47" i="19"/>
  <c r="IQ43" i="19"/>
  <c r="IK43" i="19"/>
  <c r="IN41" i="19"/>
  <c r="IQ37" i="19"/>
  <c r="IK37" i="19"/>
  <c r="IN35" i="19"/>
  <c r="IQ31" i="19"/>
  <c r="IK31" i="19"/>
  <c r="IN29" i="19"/>
  <c r="IQ25" i="19"/>
  <c r="IK25" i="19"/>
  <c r="IN23" i="19"/>
  <c r="IQ19" i="19"/>
  <c r="IK19" i="19"/>
  <c r="IN17" i="19"/>
  <c r="IQ13" i="19"/>
  <c r="IK13" i="19"/>
  <c r="IN11" i="19"/>
  <c r="IQ7" i="19"/>
  <c r="IK7" i="19"/>
  <c r="BS25" i="21" l="1"/>
  <c r="BS28" i="21"/>
  <c r="BS40" i="21"/>
  <c r="BS31" i="21"/>
  <c r="BS34" i="21"/>
  <c r="BS46" i="21"/>
  <c r="BS43" i="21"/>
  <c r="BS37" i="21"/>
  <c r="BS52" i="21"/>
  <c r="BS49" i="21"/>
  <c r="BS53" i="21"/>
  <c r="IG18" i="19"/>
  <c r="IG24" i="19"/>
  <c r="IG44" i="19"/>
  <c r="IG32" i="19"/>
  <c r="IG16" i="19"/>
  <c r="IG10" i="19"/>
  <c r="IG42" i="19"/>
  <c r="IG26" i="19"/>
  <c r="IG52" i="19"/>
  <c r="IG28" i="19"/>
  <c r="IG53" i="19"/>
  <c r="IG30" i="19"/>
  <c r="IG50" i="19"/>
  <c r="IG54" i="19"/>
  <c r="IG43" i="19"/>
  <c r="IG36" i="19"/>
  <c r="IG34" i="19"/>
  <c r="IG14" i="19"/>
  <c r="IG40" i="19"/>
  <c r="IG20" i="19"/>
  <c r="IG38" i="19"/>
  <c r="IG8" i="19"/>
  <c r="IG49" i="19"/>
  <c r="IG22" i="19"/>
  <c r="IG29" i="19"/>
  <c r="IG45" i="19"/>
  <c r="IG25" i="19"/>
  <c r="IG9" i="19"/>
  <c r="IG12" i="19"/>
  <c r="IG17" i="19"/>
  <c r="IG19" i="19"/>
  <c r="IG13" i="19"/>
  <c r="IG46" i="19"/>
  <c r="IG48" i="19"/>
  <c r="BS36" i="21"/>
  <c r="BS35" i="21"/>
  <c r="BS24" i="21"/>
  <c r="BS23" i="21"/>
  <c r="BS29" i="21"/>
  <c r="BS30" i="21"/>
  <c r="BS41" i="21"/>
  <c r="BS42" i="21"/>
  <c r="BS48" i="21"/>
  <c r="BS47" i="21"/>
  <c r="BS27" i="21"/>
  <c r="BS26" i="21"/>
  <c r="BS33" i="21"/>
  <c r="BS32" i="21"/>
  <c r="BS38" i="21"/>
  <c r="BS39" i="21"/>
  <c r="BS44" i="21"/>
  <c r="BS45" i="21"/>
  <c r="BS50" i="21"/>
  <c r="BS51" i="21"/>
  <c r="IG7" i="19"/>
  <c r="IG15" i="19"/>
  <c r="IG23" i="19"/>
  <c r="IG27" i="19"/>
  <c r="IG31" i="19"/>
  <c r="IG21" i="19"/>
  <c r="IG39" i="19"/>
  <c r="IG41" i="19"/>
  <c r="IG33" i="19"/>
  <c r="IG35" i="19"/>
  <c r="IG51" i="19"/>
  <c r="IG37" i="19"/>
  <c r="IG11" i="19"/>
  <c r="IG47" i="19"/>
  <c r="BC4" i="18"/>
  <c r="BG5" i="18" s="1"/>
  <c r="JB51" i="19" l="1"/>
  <c r="JB23" i="19"/>
  <c r="JB38" i="19"/>
  <c r="JB50" i="19"/>
  <c r="JB47" i="19"/>
  <c r="JB21" i="19"/>
  <c r="JB9" i="19"/>
  <c r="JB22" i="19"/>
  <c r="JB20" i="19"/>
  <c r="JB36" i="19"/>
  <c r="JB30" i="19"/>
  <c r="JB39" i="19"/>
  <c r="JB46" i="19"/>
  <c r="JB52" i="19"/>
  <c r="JB33" i="19"/>
  <c r="JB31" i="19"/>
  <c r="JB7" i="19"/>
  <c r="JB19" i="19"/>
  <c r="JB40" i="19"/>
  <c r="JB43" i="19"/>
  <c r="JB42" i="19"/>
  <c r="JB44" i="19"/>
  <c r="JB37" i="19"/>
  <c r="JB27" i="19"/>
  <c r="JB8" i="19"/>
  <c r="JB14" i="19"/>
  <c r="JB54" i="19"/>
  <c r="JB28" i="19"/>
  <c r="JB10" i="19"/>
  <c r="JB24" i="19" l="1"/>
  <c r="JB45" i="19"/>
  <c r="JB48" i="19"/>
  <c r="JB41" i="19"/>
  <c r="JB53" i="19"/>
  <c r="JB25" i="19"/>
  <c r="JB18" i="19"/>
  <c r="JB34" i="19"/>
  <c r="JB32" i="19"/>
  <c r="JB15" i="19"/>
  <c r="JB35" i="19"/>
  <c r="JB16" i="19"/>
  <c r="JB17" i="19"/>
  <c r="JB49" i="19"/>
  <c r="JB12" i="19"/>
  <c r="JB11" i="19"/>
  <c r="JB29" i="19"/>
  <c r="JB26" i="19"/>
  <c r="JB13" i="19"/>
</calcChain>
</file>

<file path=xl/sharedStrings.xml><?xml version="1.0" encoding="utf-8"?>
<sst xmlns="http://schemas.openxmlformats.org/spreadsheetml/2006/main" count="875" uniqueCount="300">
  <si>
    <t>(昭和46年)</t>
    <rPh sb="1" eb="3">
      <t>ショウワ</t>
    </rPh>
    <rPh sb="5" eb="6">
      <t>ネン</t>
    </rPh>
    <phoneticPr fontId="3"/>
  </si>
  <si>
    <t>(昭和47年)</t>
    <rPh sb="1" eb="3">
      <t>ショウワ</t>
    </rPh>
    <rPh sb="5" eb="6">
      <t>ネン</t>
    </rPh>
    <phoneticPr fontId="3"/>
  </si>
  <si>
    <t>(昭和48年)</t>
    <rPh sb="1" eb="3">
      <t>ショウワ</t>
    </rPh>
    <rPh sb="5" eb="6">
      <t>ネン</t>
    </rPh>
    <phoneticPr fontId="3"/>
  </si>
  <si>
    <t>(昭和49年)</t>
    <rPh sb="1" eb="3">
      <t>ショウワ</t>
    </rPh>
    <rPh sb="5" eb="6">
      <t>ネン</t>
    </rPh>
    <phoneticPr fontId="3"/>
  </si>
  <si>
    <t>(昭和50年)</t>
    <rPh sb="1" eb="3">
      <t>ショウワ</t>
    </rPh>
    <rPh sb="5" eb="6">
      <t>ネン</t>
    </rPh>
    <phoneticPr fontId="3"/>
  </si>
  <si>
    <t>(昭和51年)</t>
    <rPh sb="1" eb="3">
      <t>ショウワ</t>
    </rPh>
    <rPh sb="5" eb="6">
      <t>ネン</t>
    </rPh>
    <phoneticPr fontId="3"/>
  </si>
  <si>
    <t>(昭和52年)</t>
    <rPh sb="1" eb="3">
      <t>ショウワ</t>
    </rPh>
    <rPh sb="5" eb="6">
      <t>ネン</t>
    </rPh>
    <phoneticPr fontId="3"/>
  </si>
  <si>
    <t>(昭和53年)</t>
    <rPh sb="1" eb="3">
      <t>ショウワ</t>
    </rPh>
    <rPh sb="5" eb="6">
      <t>ネン</t>
    </rPh>
    <phoneticPr fontId="3"/>
  </si>
  <si>
    <t>(昭和54年)</t>
    <rPh sb="1" eb="3">
      <t>ショウワ</t>
    </rPh>
    <rPh sb="5" eb="6">
      <t>ネン</t>
    </rPh>
    <phoneticPr fontId="3"/>
  </si>
  <si>
    <t>(昭和55年)</t>
    <rPh sb="1" eb="3">
      <t>ショウワ</t>
    </rPh>
    <rPh sb="5" eb="6">
      <t>ネン</t>
    </rPh>
    <phoneticPr fontId="3"/>
  </si>
  <si>
    <t>(昭和56年)</t>
    <rPh sb="1" eb="3">
      <t>ショウワ</t>
    </rPh>
    <rPh sb="5" eb="6">
      <t>ネン</t>
    </rPh>
    <phoneticPr fontId="3"/>
  </si>
  <si>
    <t>(昭和57年)</t>
    <rPh sb="1" eb="3">
      <t>ショウワ</t>
    </rPh>
    <rPh sb="5" eb="6">
      <t>ネン</t>
    </rPh>
    <phoneticPr fontId="3"/>
  </si>
  <si>
    <t>(昭和58年)</t>
    <rPh sb="1" eb="3">
      <t>ショウワ</t>
    </rPh>
    <rPh sb="5" eb="6">
      <t>ネン</t>
    </rPh>
    <phoneticPr fontId="3"/>
  </si>
  <si>
    <t>(昭和59年)</t>
    <rPh sb="1" eb="3">
      <t>ショウワ</t>
    </rPh>
    <rPh sb="5" eb="6">
      <t>ネン</t>
    </rPh>
    <phoneticPr fontId="3"/>
  </si>
  <si>
    <t>(昭和60年)</t>
    <rPh sb="1" eb="3">
      <t>ショウワ</t>
    </rPh>
    <rPh sb="5" eb="6">
      <t>ネン</t>
    </rPh>
    <phoneticPr fontId="3"/>
  </si>
  <si>
    <t>(昭和61年)</t>
    <rPh sb="1" eb="3">
      <t>ショウワ</t>
    </rPh>
    <rPh sb="5" eb="6">
      <t>ネン</t>
    </rPh>
    <phoneticPr fontId="3"/>
  </si>
  <si>
    <t>(昭和62年)</t>
    <rPh sb="1" eb="3">
      <t>ショウワ</t>
    </rPh>
    <rPh sb="5" eb="6">
      <t>ネン</t>
    </rPh>
    <phoneticPr fontId="3"/>
  </si>
  <si>
    <t>(昭和63年)</t>
    <rPh sb="1" eb="3">
      <t>ショウワ</t>
    </rPh>
    <rPh sb="5" eb="6">
      <t>ネン</t>
    </rPh>
    <phoneticPr fontId="3"/>
  </si>
  <si>
    <t>(平成元年)</t>
    <rPh sb="1" eb="3">
      <t>ヘイセイ</t>
    </rPh>
    <rPh sb="3" eb="4">
      <t>モト</t>
    </rPh>
    <rPh sb="4" eb="5">
      <t>ネン</t>
    </rPh>
    <phoneticPr fontId="3"/>
  </si>
  <si>
    <t>(平成2年)</t>
    <rPh sb="1" eb="3">
      <t>ヘイセイ</t>
    </rPh>
    <rPh sb="4" eb="5">
      <t>ネン</t>
    </rPh>
    <phoneticPr fontId="3"/>
  </si>
  <si>
    <t>(平成3年)</t>
    <rPh sb="1" eb="3">
      <t>ヘイセイ</t>
    </rPh>
    <rPh sb="4" eb="5">
      <t>ネン</t>
    </rPh>
    <phoneticPr fontId="3"/>
  </si>
  <si>
    <t>(平成4年)</t>
    <rPh sb="1" eb="3">
      <t>ヘイセイ</t>
    </rPh>
    <rPh sb="4" eb="5">
      <t>ネン</t>
    </rPh>
    <phoneticPr fontId="3"/>
  </si>
  <si>
    <t>(平成5年)</t>
    <rPh sb="1" eb="3">
      <t>ヘイセイ</t>
    </rPh>
    <rPh sb="4" eb="5">
      <t>ネン</t>
    </rPh>
    <phoneticPr fontId="3"/>
  </si>
  <si>
    <t>(平成6年)</t>
    <rPh sb="1" eb="3">
      <t>ヘイセイ</t>
    </rPh>
    <rPh sb="4" eb="5">
      <t>ネン</t>
    </rPh>
    <phoneticPr fontId="3"/>
  </si>
  <si>
    <t>(平成7年)</t>
    <rPh sb="1" eb="3">
      <t>ヘイセイ</t>
    </rPh>
    <rPh sb="4" eb="5">
      <t>ネン</t>
    </rPh>
    <phoneticPr fontId="3"/>
  </si>
  <si>
    <t>(平成8年)</t>
    <rPh sb="1" eb="3">
      <t>ヘイセイ</t>
    </rPh>
    <rPh sb="4" eb="5">
      <t>ネン</t>
    </rPh>
    <phoneticPr fontId="3"/>
  </si>
  <si>
    <t>(平成9年)</t>
    <rPh sb="1" eb="3">
      <t>ヘイセイ</t>
    </rPh>
    <rPh sb="4" eb="5">
      <t>ネン</t>
    </rPh>
    <phoneticPr fontId="3"/>
  </si>
  <si>
    <t>(平成10年)</t>
    <rPh sb="1" eb="3">
      <t>ヘイセイ</t>
    </rPh>
    <rPh sb="5" eb="6">
      <t>ネン</t>
    </rPh>
    <phoneticPr fontId="3"/>
  </si>
  <si>
    <t>(平成11年)</t>
    <rPh sb="1" eb="3">
      <t>ヘイセイ</t>
    </rPh>
    <rPh sb="5" eb="6">
      <t>ネン</t>
    </rPh>
    <phoneticPr fontId="3"/>
  </si>
  <si>
    <t>(平成12年)</t>
    <rPh sb="1" eb="3">
      <t>ヘイセイ</t>
    </rPh>
    <rPh sb="5" eb="6">
      <t>ネン</t>
    </rPh>
    <phoneticPr fontId="3"/>
  </si>
  <si>
    <t>(平成13年)</t>
    <rPh sb="1" eb="3">
      <t>ヘイセイ</t>
    </rPh>
    <rPh sb="5" eb="6">
      <t>ネン</t>
    </rPh>
    <phoneticPr fontId="3"/>
  </si>
  <si>
    <t>(平成14年)</t>
    <rPh sb="1" eb="3">
      <t>ヘイセイ</t>
    </rPh>
    <rPh sb="5" eb="6">
      <t>ネン</t>
    </rPh>
    <phoneticPr fontId="3"/>
  </si>
  <si>
    <t>(平成15年)</t>
    <rPh sb="1" eb="3">
      <t>ヘイセイ</t>
    </rPh>
    <rPh sb="5" eb="6">
      <t>ネン</t>
    </rPh>
    <phoneticPr fontId="3"/>
  </si>
  <si>
    <t>(平成16年)</t>
    <rPh sb="1" eb="3">
      <t>ヘイセイ</t>
    </rPh>
    <rPh sb="5" eb="6">
      <t>ネン</t>
    </rPh>
    <phoneticPr fontId="3"/>
  </si>
  <si>
    <t>(平成17年)</t>
    <rPh sb="1" eb="3">
      <t>ヘイセイ</t>
    </rPh>
    <rPh sb="5" eb="6">
      <t>ネン</t>
    </rPh>
    <phoneticPr fontId="3"/>
  </si>
  <si>
    <t>(平成18年)</t>
    <rPh sb="1" eb="3">
      <t>ヘイセイ</t>
    </rPh>
    <rPh sb="5" eb="6">
      <t>ネン</t>
    </rPh>
    <phoneticPr fontId="3"/>
  </si>
  <si>
    <t>(平成19年)</t>
    <rPh sb="1" eb="3">
      <t>ヘイセイ</t>
    </rPh>
    <rPh sb="5" eb="6">
      <t>ネン</t>
    </rPh>
    <phoneticPr fontId="3"/>
  </si>
  <si>
    <t>(平成20年)</t>
    <rPh sb="1" eb="3">
      <t>ヘイセイ</t>
    </rPh>
    <rPh sb="5" eb="6">
      <t>ネン</t>
    </rPh>
    <phoneticPr fontId="3"/>
  </si>
  <si>
    <t>(平成21年)</t>
    <rPh sb="1" eb="3">
      <t>ヘイセイ</t>
    </rPh>
    <rPh sb="5" eb="6">
      <t>ネン</t>
    </rPh>
    <phoneticPr fontId="3"/>
  </si>
  <si>
    <t>(平成22年)</t>
    <rPh sb="1" eb="3">
      <t>ヘイセイ</t>
    </rPh>
    <rPh sb="5" eb="6">
      <t>ネン</t>
    </rPh>
    <phoneticPr fontId="3"/>
  </si>
  <si>
    <t>(平成23年)</t>
    <rPh sb="1" eb="3">
      <t>ヘイセイ</t>
    </rPh>
    <rPh sb="5" eb="6">
      <t>ネン</t>
    </rPh>
    <phoneticPr fontId="3"/>
  </si>
  <si>
    <t>(平成24年)</t>
    <rPh sb="1" eb="3">
      <t>ヘイセイ</t>
    </rPh>
    <rPh sb="5" eb="6">
      <t>ネン</t>
    </rPh>
    <phoneticPr fontId="3"/>
  </si>
  <si>
    <t>(平成25年)</t>
    <rPh sb="1" eb="3">
      <t>ヘイセイ</t>
    </rPh>
    <rPh sb="5" eb="6">
      <t>ネン</t>
    </rPh>
    <phoneticPr fontId="3"/>
  </si>
  <si>
    <t>(平成26年)</t>
    <rPh sb="1" eb="3">
      <t>ヘイセイ</t>
    </rPh>
    <rPh sb="5" eb="6">
      <t>ネン</t>
    </rPh>
    <phoneticPr fontId="3"/>
  </si>
  <si>
    <t>(平成27年)</t>
    <rPh sb="1" eb="3">
      <t>ヘイセイ</t>
    </rPh>
    <rPh sb="5" eb="6">
      <t>ネン</t>
    </rPh>
    <phoneticPr fontId="3"/>
  </si>
  <si>
    <t>(平成28年)</t>
    <rPh sb="1" eb="3">
      <t>ヘイセイ</t>
    </rPh>
    <rPh sb="5" eb="6">
      <t>ネン</t>
    </rPh>
    <phoneticPr fontId="3"/>
  </si>
  <si>
    <t>(平成29年)</t>
    <rPh sb="1" eb="3">
      <t>ヘイセイ</t>
    </rPh>
    <rPh sb="5" eb="6">
      <t>ネン</t>
    </rPh>
    <phoneticPr fontId="3"/>
  </si>
  <si>
    <t>(平成30年)</t>
    <rPh sb="1" eb="3">
      <t>ヘイセイ</t>
    </rPh>
    <rPh sb="5" eb="6">
      <t>ネン</t>
    </rPh>
    <phoneticPr fontId="3"/>
  </si>
  <si>
    <t>(令和元年)</t>
    <rPh sb="1" eb="3">
      <t>レイワ</t>
    </rPh>
    <rPh sb="3" eb="4">
      <t>モト</t>
    </rPh>
    <rPh sb="4" eb="5">
      <t>ネン</t>
    </rPh>
    <phoneticPr fontId="3"/>
  </si>
  <si>
    <t>(令和2年)</t>
    <phoneticPr fontId="3"/>
  </si>
  <si>
    <t>前年比</t>
    <rPh sb="0" eb="2">
      <t>ゼンネン</t>
    </rPh>
    <rPh sb="2" eb="3">
      <t>ヒ</t>
    </rPh>
    <phoneticPr fontId="3"/>
  </si>
  <si>
    <t>年度</t>
    <rPh sb="0" eb="1">
      <t>ネン</t>
    </rPh>
    <rPh sb="1" eb="2">
      <t>ド</t>
    </rPh>
    <phoneticPr fontId="3"/>
  </si>
  <si>
    <t>（単位：千人・％）</t>
    <rPh sb="1" eb="3">
      <t>タンイ</t>
    </rPh>
    <rPh sb="4" eb="5">
      <t>セン</t>
    </rPh>
    <rPh sb="5" eb="6">
      <t>ニン</t>
    </rPh>
    <phoneticPr fontId="3"/>
  </si>
  <si>
    <t>合計</t>
    <rPh sb="0" eb="2">
      <t>ゴウケイ</t>
    </rPh>
    <phoneticPr fontId="3"/>
  </si>
  <si>
    <t>礼文</t>
    <rPh sb="0" eb="2">
      <t>レブン</t>
    </rPh>
    <phoneticPr fontId="3"/>
  </si>
  <si>
    <t>利尻</t>
    <rPh sb="0" eb="2">
      <t>リシリ</t>
    </rPh>
    <phoneticPr fontId="3"/>
  </si>
  <si>
    <t>奥尻</t>
    <rPh sb="0" eb="2">
      <t>オクシリ</t>
    </rPh>
    <phoneticPr fontId="3"/>
  </si>
  <si>
    <t>注４：名古屋とは中部・名古屋（小牧）両空港の合計値</t>
    <rPh sb="0" eb="1">
      <t>チュウ</t>
    </rPh>
    <rPh sb="3" eb="6">
      <t>ナゴヤ</t>
    </rPh>
    <rPh sb="8" eb="10">
      <t>チュウブ</t>
    </rPh>
    <rPh sb="11" eb="14">
      <t>ナゴヤ</t>
    </rPh>
    <rPh sb="15" eb="17">
      <t>コマキ</t>
    </rPh>
    <rPh sb="18" eb="21">
      <t>リョウクウコウ</t>
    </rPh>
    <rPh sb="22" eb="25">
      <t>ゴウケイチ</t>
    </rPh>
    <phoneticPr fontId="3"/>
  </si>
  <si>
    <t>注３：大阪とは関西・大阪（伊丹）両空港の合計値</t>
    <rPh sb="0" eb="1">
      <t>チュウ</t>
    </rPh>
    <rPh sb="3" eb="5">
      <t>オオサカ</t>
    </rPh>
    <rPh sb="7" eb="9">
      <t>カンサイ</t>
    </rPh>
    <rPh sb="10" eb="12">
      <t>オオサカ</t>
    </rPh>
    <rPh sb="13" eb="15">
      <t>イタミ</t>
    </rPh>
    <rPh sb="16" eb="19">
      <t>リョウクウコウ</t>
    </rPh>
    <rPh sb="20" eb="23">
      <t>ゴウケイチ</t>
    </rPh>
    <phoneticPr fontId="3"/>
  </si>
  <si>
    <t>注２：東京とは成田・羽田両空港の合計値</t>
    <rPh sb="0" eb="1">
      <t>チュウ</t>
    </rPh>
    <rPh sb="3" eb="5">
      <t>トウキョウ</t>
    </rPh>
    <rPh sb="7" eb="9">
      <t>ナリタ</t>
    </rPh>
    <rPh sb="10" eb="12">
      <t>ハネダ</t>
    </rPh>
    <rPh sb="12" eb="15">
      <t>リョウクウコウ</t>
    </rPh>
    <rPh sb="16" eb="19">
      <t>ゴウケイチ</t>
    </rPh>
    <phoneticPr fontId="3"/>
  </si>
  <si>
    <t>注１：札幌とは新千歳・丘珠両空港の合計値</t>
    <rPh sb="0" eb="1">
      <t>チュウ</t>
    </rPh>
    <rPh sb="3" eb="5">
      <t>サッポロ</t>
    </rPh>
    <rPh sb="7" eb="10">
      <t>シンチトセ</t>
    </rPh>
    <rPh sb="11" eb="13">
      <t>オカダマ</t>
    </rPh>
    <rPh sb="13" eb="16">
      <t>リョウクウコウ</t>
    </rPh>
    <rPh sb="17" eb="20">
      <t>ゴウケイチ</t>
    </rPh>
    <phoneticPr fontId="3"/>
  </si>
  <si>
    <t>出典：「航空輸送統計年報」による</t>
    <rPh sb="0" eb="2">
      <t>シュッテン</t>
    </rPh>
    <rPh sb="4" eb="6">
      <t>コウクウ</t>
    </rPh>
    <rPh sb="6" eb="8">
      <t>ユソウ</t>
    </rPh>
    <rPh sb="8" eb="10">
      <t>トウケイ</t>
    </rPh>
    <rPh sb="10" eb="12">
      <t>ネンポウ</t>
    </rPh>
    <phoneticPr fontId="3"/>
  </si>
  <si>
    <t>対道外間合計</t>
    <rPh sb="0" eb="1">
      <t>タイ</t>
    </rPh>
    <rPh sb="1" eb="2">
      <t>ドウ</t>
    </rPh>
    <rPh sb="2" eb="3">
      <t>ガイ</t>
    </rPh>
    <rPh sb="3" eb="4">
      <t>カン</t>
    </rPh>
    <rPh sb="4" eb="6">
      <t>ゴウケイ</t>
    </rPh>
    <phoneticPr fontId="3"/>
  </si>
  <si>
    <t>札幌～那覇</t>
    <rPh sb="0" eb="2">
      <t>サッポロ</t>
    </rPh>
    <rPh sb="3" eb="5">
      <t>ナハ</t>
    </rPh>
    <phoneticPr fontId="3"/>
  </si>
  <si>
    <t>札幌～福岡</t>
    <rPh sb="0" eb="2">
      <t>サッポロ</t>
    </rPh>
    <rPh sb="3" eb="5">
      <t>フクオカ</t>
    </rPh>
    <phoneticPr fontId="3"/>
  </si>
  <si>
    <t>札幌～松山</t>
    <rPh sb="0" eb="2">
      <t>サッポロ</t>
    </rPh>
    <rPh sb="3" eb="4">
      <t>マツ</t>
    </rPh>
    <rPh sb="4" eb="5">
      <t>ヤマ</t>
    </rPh>
    <phoneticPr fontId="3"/>
  </si>
  <si>
    <t>札幌～徳島</t>
    <rPh sb="0" eb="2">
      <t>サッポロ</t>
    </rPh>
    <rPh sb="3" eb="5">
      <t>トクシマ</t>
    </rPh>
    <phoneticPr fontId="3"/>
  </si>
  <si>
    <t>札幌～広島</t>
    <rPh sb="0" eb="2">
      <t>サッポロ</t>
    </rPh>
    <rPh sb="3" eb="5">
      <t>ヒロシマ</t>
    </rPh>
    <phoneticPr fontId="3"/>
  </si>
  <si>
    <t>札幌～岡山</t>
    <rPh sb="0" eb="2">
      <t>サッポロ</t>
    </rPh>
    <rPh sb="3" eb="5">
      <t>オカヤマ</t>
    </rPh>
    <phoneticPr fontId="3"/>
  </si>
  <si>
    <t>札幌～出雲</t>
    <rPh sb="0" eb="2">
      <t>サッポロ</t>
    </rPh>
    <rPh sb="3" eb="5">
      <t>イズモ</t>
    </rPh>
    <phoneticPr fontId="3"/>
  </si>
  <si>
    <t>札幌～美保</t>
    <rPh sb="0" eb="2">
      <t>サッポロ</t>
    </rPh>
    <rPh sb="3" eb="5">
      <t>ミホ</t>
    </rPh>
    <phoneticPr fontId="3"/>
  </si>
  <si>
    <t>札幌～神戸</t>
    <rPh sb="0" eb="2">
      <t>サッポロ</t>
    </rPh>
    <rPh sb="3" eb="5">
      <t>コウベ</t>
    </rPh>
    <phoneticPr fontId="3"/>
  </si>
  <si>
    <t>札幌～静岡</t>
    <rPh sb="0" eb="2">
      <t>サッポロ</t>
    </rPh>
    <rPh sb="3" eb="5">
      <t>シズオカ</t>
    </rPh>
    <phoneticPr fontId="3"/>
  </si>
  <si>
    <t>旭川～韓国</t>
    <rPh sb="0" eb="2">
      <t>アサヒカワ</t>
    </rPh>
    <rPh sb="3" eb="5">
      <t>カンコク</t>
    </rPh>
    <phoneticPr fontId="3"/>
  </si>
  <si>
    <t>札幌～松本</t>
    <rPh sb="0" eb="2">
      <t>サッポロ</t>
    </rPh>
    <rPh sb="3" eb="5">
      <t>マツモト</t>
    </rPh>
    <phoneticPr fontId="3"/>
  </si>
  <si>
    <t>札幌～小松</t>
    <rPh sb="0" eb="2">
      <t>サッポロ</t>
    </rPh>
    <rPh sb="3" eb="5">
      <t>コマツ</t>
    </rPh>
    <phoneticPr fontId="3"/>
  </si>
  <si>
    <t>札幌～富山</t>
    <rPh sb="0" eb="2">
      <t>サッポロ</t>
    </rPh>
    <rPh sb="3" eb="5">
      <t>トヤマ</t>
    </rPh>
    <phoneticPr fontId="3"/>
  </si>
  <si>
    <t>札幌～新潟</t>
    <rPh sb="0" eb="2">
      <t>サッポロ</t>
    </rPh>
    <rPh sb="3" eb="5">
      <t>ニイガタ</t>
    </rPh>
    <phoneticPr fontId="3"/>
  </si>
  <si>
    <t>札幌～茨後</t>
    <rPh sb="0" eb="2">
      <t>サッポロ</t>
    </rPh>
    <rPh sb="3" eb="4">
      <t>イバラ</t>
    </rPh>
    <rPh sb="4" eb="5">
      <t>ゴ</t>
    </rPh>
    <phoneticPr fontId="3"/>
  </si>
  <si>
    <t>札幌～福島</t>
    <rPh sb="0" eb="2">
      <t>サッポロ</t>
    </rPh>
    <rPh sb="3" eb="5">
      <t>フクシマ</t>
    </rPh>
    <phoneticPr fontId="3"/>
  </si>
  <si>
    <t>札幌～山形</t>
    <rPh sb="0" eb="2">
      <t>サッポロ</t>
    </rPh>
    <rPh sb="3" eb="5">
      <t>ヤマガタ</t>
    </rPh>
    <phoneticPr fontId="3"/>
  </si>
  <si>
    <t>札幌～秋田</t>
    <rPh sb="0" eb="2">
      <t>サッポロ</t>
    </rPh>
    <rPh sb="3" eb="5">
      <t>アキタ</t>
    </rPh>
    <phoneticPr fontId="3"/>
  </si>
  <si>
    <t>札幌～仙台</t>
    <rPh sb="0" eb="2">
      <t>サッポロ</t>
    </rPh>
    <rPh sb="3" eb="5">
      <t>センダイ</t>
    </rPh>
    <phoneticPr fontId="3"/>
  </si>
  <si>
    <t>札幌～花巻</t>
    <rPh sb="0" eb="2">
      <t>サッポロ</t>
    </rPh>
    <rPh sb="3" eb="5">
      <t>ハナマキ</t>
    </rPh>
    <phoneticPr fontId="3"/>
  </si>
  <si>
    <t>札幌～三沢</t>
    <rPh sb="0" eb="2">
      <t>サッポロ</t>
    </rPh>
    <rPh sb="3" eb="5">
      <t>ミサワ</t>
    </rPh>
    <phoneticPr fontId="3"/>
  </si>
  <si>
    <t>札幌～青森</t>
    <rPh sb="0" eb="2">
      <t>サッポロ</t>
    </rPh>
    <rPh sb="3" eb="5">
      <t>アオモリ</t>
    </rPh>
    <phoneticPr fontId="3"/>
  </si>
  <si>
    <t>名古屋路線計</t>
    <rPh sb="0" eb="3">
      <t>ナゴヤ</t>
    </rPh>
    <rPh sb="3" eb="5">
      <t>ロセン</t>
    </rPh>
    <rPh sb="5" eb="6">
      <t>ケイ</t>
    </rPh>
    <phoneticPr fontId="3"/>
  </si>
  <si>
    <t>札幌～名古屋</t>
    <rPh sb="0" eb="2">
      <t>サッポロ</t>
    </rPh>
    <rPh sb="3" eb="6">
      <t>ナゴヤ</t>
    </rPh>
    <phoneticPr fontId="3"/>
  </si>
  <si>
    <t>女満別～名古屋</t>
    <rPh sb="0" eb="3">
      <t>メマンベツ</t>
    </rPh>
    <rPh sb="4" eb="7">
      <t>ナゴヤ</t>
    </rPh>
    <phoneticPr fontId="3"/>
  </si>
  <si>
    <t>紋別～名古屋</t>
    <rPh sb="0" eb="2">
      <t>モンベツ</t>
    </rPh>
    <rPh sb="3" eb="6">
      <t>ナゴヤ</t>
    </rPh>
    <phoneticPr fontId="3"/>
  </si>
  <si>
    <t>帯広～名古屋</t>
    <rPh sb="0" eb="2">
      <t>オビヒロ</t>
    </rPh>
    <rPh sb="3" eb="6">
      <t>ナゴヤ</t>
    </rPh>
    <phoneticPr fontId="3"/>
  </si>
  <si>
    <t>旭川～名古屋</t>
    <rPh sb="0" eb="2">
      <t>アサヒカワ</t>
    </rPh>
    <rPh sb="3" eb="6">
      <t>ナゴヤ</t>
    </rPh>
    <phoneticPr fontId="3"/>
  </si>
  <si>
    <t>函館～名古屋</t>
    <rPh sb="0" eb="2">
      <t>ハコダテ</t>
    </rPh>
    <rPh sb="3" eb="6">
      <t>ナゴヤ</t>
    </rPh>
    <phoneticPr fontId="3"/>
  </si>
  <si>
    <t>釧路～名古屋</t>
    <rPh sb="0" eb="2">
      <t>クシロ</t>
    </rPh>
    <rPh sb="3" eb="6">
      <t>ナゴヤ</t>
    </rPh>
    <phoneticPr fontId="3"/>
  </si>
  <si>
    <t>稚内～名古屋 　</t>
    <rPh sb="0" eb="2">
      <t>ワッカナイ</t>
    </rPh>
    <rPh sb="3" eb="6">
      <t>ナゴヤ</t>
    </rPh>
    <phoneticPr fontId="3"/>
  </si>
  <si>
    <t>大阪路線計</t>
    <rPh sb="0" eb="2">
      <t>オオサカ</t>
    </rPh>
    <rPh sb="2" eb="4">
      <t>ロセン</t>
    </rPh>
    <rPh sb="4" eb="5">
      <t>ケイ</t>
    </rPh>
    <phoneticPr fontId="3"/>
  </si>
  <si>
    <t>札幌～大阪</t>
    <rPh sb="0" eb="2">
      <t>サッポロ</t>
    </rPh>
    <rPh sb="3" eb="5">
      <t>オオサカ</t>
    </rPh>
    <phoneticPr fontId="3"/>
  </si>
  <si>
    <t>女満別～大阪</t>
    <rPh sb="0" eb="3">
      <t>メマンベツ</t>
    </rPh>
    <rPh sb="4" eb="6">
      <t>オオサカ</t>
    </rPh>
    <phoneticPr fontId="3"/>
  </si>
  <si>
    <t>旭川～大阪</t>
    <rPh sb="0" eb="2">
      <t>アサヒカワ</t>
    </rPh>
    <rPh sb="3" eb="5">
      <t>オオサカ</t>
    </rPh>
    <phoneticPr fontId="3"/>
  </si>
  <si>
    <t>函館～大阪</t>
    <rPh sb="0" eb="2">
      <t>ハコダテ</t>
    </rPh>
    <rPh sb="3" eb="5">
      <t>オオサカ</t>
    </rPh>
    <phoneticPr fontId="3"/>
  </si>
  <si>
    <t>釧路～大阪</t>
    <rPh sb="0" eb="2">
      <t>クシロ</t>
    </rPh>
    <rPh sb="3" eb="5">
      <t>オオサカ</t>
    </rPh>
    <phoneticPr fontId="3"/>
  </si>
  <si>
    <t>東京路線計</t>
    <rPh sb="0" eb="2">
      <t>トウキョウ</t>
    </rPh>
    <rPh sb="2" eb="4">
      <t>ロセン</t>
    </rPh>
    <rPh sb="4" eb="5">
      <t>ケイ</t>
    </rPh>
    <phoneticPr fontId="3"/>
  </si>
  <si>
    <t>札幌～東京</t>
    <rPh sb="0" eb="2">
      <t>サッポロ</t>
    </rPh>
    <rPh sb="3" eb="5">
      <t>トウキョウ</t>
    </rPh>
    <phoneticPr fontId="3"/>
  </si>
  <si>
    <t>女満別～東京</t>
    <rPh sb="0" eb="3">
      <t>メマンベツ</t>
    </rPh>
    <rPh sb="4" eb="6">
      <t>トウキョウ</t>
    </rPh>
    <phoneticPr fontId="3"/>
  </si>
  <si>
    <t>新千歳～台湾</t>
    <rPh sb="0" eb="3">
      <t>シンチトセ</t>
    </rPh>
    <rPh sb="4" eb="6">
      <t>タイワン</t>
    </rPh>
    <phoneticPr fontId="3"/>
  </si>
  <si>
    <t>紋別～東京</t>
    <rPh sb="0" eb="2">
      <t>モンベツ</t>
    </rPh>
    <rPh sb="3" eb="5">
      <t>トウキョウ</t>
    </rPh>
    <phoneticPr fontId="3"/>
  </si>
  <si>
    <t>中標津～東京</t>
    <rPh sb="0" eb="1">
      <t>ナカ</t>
    </rPh>
    <rPh sb="1" eb="3">
      <t>シベツ</t>
    </rPh>
    <rPh sb="4" eb="6">
      <t>トウキョウ</t>
    </rPh>
    <phoneticPr fontId="3"/>
  </si>
  <si>
    <t>帯広～東京</t>
    <rPh sb="0" eb="2">
      <t>オビヒロ</t>
    </rPh>
    <rPh sb="3" eb="5">
      <t>トウキョウ</t>
    </rPh>
    <phoneticPr fontId="3"/>
  </si>
  <si>
    <t>旭川～東京</t>
    <rPh sb="0" eb="2">
      <t>アサヒカワ</t>
    </rPh>
    <rPh sb="3" eb="5">
      <t>トウキョウ</t>
    </rPh>
    <phoneticPr fontId="3"/>
  </si>
  <si>
    <t>函館～東京</t>
    <rPh sb="0" eb="2">
      <t>ハコダテ</t>
    </rPh>
    <rPh sb="3" eb="5">
      <t>トウキョウ</t>
    </rPh>
    <phoneticPr fontId="3"/>
  </si>
  <si>
    <t>釧路～東京</t>
    <rPh sb="0" eb="2">
      <t>クシロ</t>
    </rPh>
    <rPh sb="3" eb="5">
      <t>トウキョウ</t>
    </rPh>
    <phoneticPr fontId="3"/>
  </si>
  <si>
    <t>稚内～東京</t>
    <rPh sb="0" eb="2">
      <t>ワッカナイ</t>
    </rPh>
    <rPh sb="3" eb="5">
      <t>トウキョウ</t>
    </rPh>
    <phoneticPr fontId="3"/>
  </si>
  <si>
    <t>注：札幌とは新千歳・丘珠両空港の合計値</t>
    <rPh sb="0" eb="1">
      <t>チュウ</t>
    </rPh>
    <rPh sb="2" eb="4">
      <t>サッポロ</t>
    </rPh>
    <rPh sb="6" eb="9">
      <t>シンチトセ</t>
    </rPh>
    <rPh sb="10" eb="12">
      <t>オカダマ</t>
    </rPh>
    <rPh sb="12" eb="15">
      <t>リョウクウコウ</t>
    </rPh>
    <rPh sb="16" eb="19">
      <t>ゴウケイチ</t>
    </rPh>
    <phoneticPr fontId="3"/>
  </si>
  <si>
    <t>出典：「航空輸送統計年報」</t>
    <rPh sb="0" eb="2">
      <t>シュッテン</t>
    </rPh>
    <rPh sb="4" eb="6">
      <t>コウクウ</t>
    </rPh>
    <rPh sb="6" eb="8">
      <t>ユソウ</t>
    </rPh>
    <rPh sb="8" eb="10">
      <t>トウケイ</t>
    </rPh>
    <rPh sb="10" eb="12">
      <t>ネンポウ</t>
    </rPh>
    <phoneticPr fontId="3"/>
  </si>
  <si>
    <t>函館～旭川</t>
    <rPh sb="0" eb="2">
      <t>ハコダテ</t>
    </rPh>
    <rPh sb="3" eb="5">
      <t>アサヒカワ</t>
    </rPh>
    <phoneticPr fontId="3"/>
  </si>
  <si>
    <t>函館～釧路</t>
    <rPh sb="0" eb="2">
      <t>ハコダテ</t>
    </rPh>
    <rPh sb="3" eb="5">
      <t>クシロ</t>
    </rPh>
    <phoneticPr fontId="3"/>
  </si>
  <si>
    <t>函館～奥尻</t>
    <rPh sb="0" eb="2">
      <t>ハコダテ</t>
    </rPh>
    <rPh sb="3" eb="5">
      <t>オクシリ</t>
    </rPh>
    <phoneticPr fontId="3"/>
  </si>
  <si>
    <t>札幌～女満別</t>
    <rPh sb="0" eb="2">
      <t>サッポロ</t>
    </rPh>
    <rPh sb="3" eb="6">
      <t>メマンベツ</t>
    </rPh>
    <phoneticPr fontId="3"/>
  </si>
  <si>
    <t>札幌～紋別</t>
    <rPh sb="0" eb="2">
      <t>サッポロ</t>
    </rPh>
    <rPh sb="3" eb="5">
      <t>モンベツ</t>
    </rPh>
    <phoneticPr fontId="3"/>
  </si>
  <si>
    <t>札幌～中標津</t>
    <rPh sb="0" eb="2">
      <t>サッポロ</t>
    </rPh>
    <rPh sb="3" eb="4">
      <t>ナカ</t>
    </rPh>
    <rPh sb="4" eb="6">
      <t>シベツ</t>
    </rPh>
    <phoneticPr fontId="3"/>
  </si>
  <si>
    <t>札幌～利尻</t>
    <rPh sb="0" eb="2">
      <t>サッポロ</t>
    </rPh>
    <rPh sb="3" eb="5">
      <t>リシリ</t>
    </rPh>
    <phoneticPr fontId="3"/>
  </si>
  <si>
    <t>札幌～旭川</t>
    <rPh sb="0" eb="2">
      <t>サッポロ</t>
    </rPh>
    <rPh sb="3" eb="5">
      <t>アサヒカワ</t>
    </rPh>
    <phoneticPr fontId="3"/>
  </si>
  <si>
    <t>札幌～函館</t>
    <rPh sb="0" eb="2">
      <t>サッポロ</t>
    </rPh>
    <rPh sb="3" eb="5">
      <t>ハコダテ</t>
    </rPh>
    <phoneticPr fontId="3"/>
  </si>
  <si>
    <t>札幌～釧路</t>
    <rPh sb="0" eb="2">
      <t>サッポロ</t>
    </rPh>
    <rPh sb="3" eb="5">
      <t>クシロ</t>
    </rPh>
    <phoneticPr fontId="3"/>
  </si>
  <si>
    <t>札幌～稚内</t>
    <rPh sb="0" eb="2">
      <t>サッポロ</t>
    </rPh>
    <rPh sb="3" eb="5">
      <t>ワッカナイ</t>
    </rPh>
    <phoneticPr fontId="3"/>
  </si>
  <si>
    <t>注：不定期チャーターは除く</t>
    <rPh sb="0" eb="1">
      <t>チュウ</t>
    </rPh>
    <rPh sb="2" eb="5">
      <t>フテイキ</t>
    </rPh>
    <rPh sb="11" eb="12">
      <t>ノゾ</t>
    </rPh>
    <phoneticPr fontId="3"/>
  </si>
  <si>
    <t>出典：東京航空局新千歳空港事務所・函館空港事務所・旭川空港事務所・釧路空港事務所資料による</t>
    <rPh sb="0" eb="2">
      <t>シュッテン</t>
    </rPh>
    <rPh sb="3" eb="5">
      <t>トウキョウ</t>
    </rPh>
    <rPh sb="5" eb="7">
      <t>コウクウ</t>
    </rPh>
    <rPh sb="7" eb="8">
      <t>キョク</t>
    </rPh>
    <rPh sb="8" eb="11">
      <t>シンチトセ</t>
    </rPh>
    <rPh sb="11" eb="13">
      <t>クウコウ</t>
    </rPh>
    <rPh sb="13" eb="15">
      <t>ジム</t>
    </rPh>
    <rPh sb="15" eb="16">
      <t>ショ</t>
    </rPh>
    <rPh sb="17" eb="19">
      <t>ハコダテ</t>
    </rPh>
    <rPh sb="19" eb="21">
      <t>クウコウ</t>
    </rPh>
    <rPh sb="21" eb="23">
      <t>ジム</t>
    </rPh>
    <rPh sb="23" eb="24">
      <t>ショ</t>
    </rPh>
    <rPh sb="25" eb="27">
      <t>アサヒカワ</t>
    </rPh>
    <rPh sb="27" eb="29">
      <t>クウコウ</t>
    </rPh>
    <rPh sb="29" eb="31">
      <t>ジム</t>
    </rPh>
    <rPh sb="31" eb="32">
      <t>ショ</t>
    </rPh>
    <rPh sb="33" eb="35">
      <t>クシロ</t>
    </rPh>
    <rPh sb="35" eb="37">
      <t>クウコウ</t>
    </rPh>
    <rPh sb="37" eb="39">
      <t>ジム</t>
    </rPh>
    <rPh sb="39" eb="40">
      <t>ショ</t>
    </rPh>
    <rPh sb="40" eb="42">
      <t>シリョウ</t>
    </rPh>
    <phoneticPr fontId="3"/>
  </si>
  <si>
    <t>釧路～台湾</t>
    <rPh sb="0" eb="2">
      <t>クシロ</t>
    </rPh>
    <rPh sb="3" eb="5">
      <t>タイワン</t>
    </rPh>
    <phoneticPr fontId="3"/>
  </si>
  <si>
    <t>旭川空港計</t>
    <rPh sb="0" eb="2">
      <t>アサヒカワ</t>
    </rPh>
    <rPh sb="2" eb="4">
      <t>クウコウ</t>
    </rPh>
    <rPh sb="4" eb="5">
      <t>ケイ</t>
    </rPh>
    <phoneticPr fontId="3"/>
  </si>
  <si>
    <t>旭川～台湾</t>
    <rPh sb="0" eb="2">
      <t>アサヒカワ</t>
    </rPh>
    <rPh sb="3" eb="5">
      <t>タイワン</t>
    </rPh>
    <phoneticPr fontId="3"/>
  </si>
  <si>
    <t>旭川～中国</t>
    <rPh sb="0" eb="2">
      <t>アサヒカワ</t>
    </rPh>
    <rPh sb="3" eb="5">
      <t>チュウゴク</t>
    </rPh>
    <phoneticPr fontId="3"/>
  </si>
  <si>
    <t>函館空港計</t>
    <rPh sb="0" eb="2">
      <t>ハコダテ</t>
    </rPh>
    <rPh sb="2" eb="4">
      <t>クウコウ</t>
    </rPh>
    <rPh sb="4" eb="5">
      <t>ケイ</t>
    </rPh>
    <phoneticPr fontId="3"/>
  </si>
  <si>
    <t>函館～台湾</t>
    <rPh sb="0" eb="2">
      <t>ハコダテ</t>
    </rPh>
    <rPh sb="3" eb="5">
      <t>タイワン</t>
    </rPh>
    <phoneticPr fontId="3"/>
  </si>
  <si>
    <t>函館～韓国</t>
    <rPh sb="0" eb="2">
      <t>ハコダテ</t>
    </rPh>
    <rPh sb="3" eb="5">
      <t>カンコク</t>
    </rPh>
    <phoneticPr fontId="3"/>
  </si>
  <si>
    <t>函館～中国</t>
    <rPh sb="0" eb="2">
      <t>ハコダテ</t>
    </rPh>
    <rPh sb="3" eb="5">
      <t>チュウゴク</t>
    </rPh>
    <phoneticPr fontId="3"/>
  </si>
  <si>
    <t>新千歳空港計</t>
    <rPh sb="0" eb="3">
      <t>シンチトセ</t>
    </rPh>
    <rPh sb="3" eb="5">
      <t>クウコウ</t>
    </rPh>
    <rPh sb="5" eb="6">
      <t>ケイ</t>
    </rPh>
    <phoneticPr fontId="3"/>
  </si>
  <si>
    <t>新千歳～その他</t>
    <rPh sb="0" eb="3">
      <t>シンチトセ</t>
    </rPh>
    <rPh sb="6" eb="7">
      <t>タ</t>
    </rPh>
    <phoneticPr fontId="3"/>
  </si>
  <si>
    <t>新千歳～香港</t>
    <rPh sb="0" eb="3">
      <t>シンチトセ</t>
    </rPh>
    <rPh sb="4" eb="6">
      <t>ホンコン</t>
    </rPh>
    <phoneticPr fontId="3"/>
  </si>
  <si>
    <t>新千歳～韓国</t>
    <rPh sb="0" eb="3">
      <t>シンチトセ</t>
    </rPh>
    <rPh sb="4" eb="6">
      <t>カンコク</t>
    </rPh>
    <phoneticPr fontId="3"/>
  </si>
  <si>
    <t>新千歳～中国</t>
    <rPh sb="0" eb="3">
      <t>シンチトセ</t>
    </rPh>
    <rPh sb="4" eb="6">
      <t>チュウゴク</t>
    </rPh>
    <phoneticPr fontId="3"/>
  </si>
  <si>
    <t>函館～女満別</t>
    <rPh sb="0" eb="2">
      <t>ハコダテ</t>
    </rPh>
    <rPh sb="3" eb="6">
      <t>メマンベツ</t>
    </rPh>
    <phoneticPr fontId="3"/>
  </si>
  <si>
    <t>函館～帯広</t>
    <rPh sb="0" eb="2">
      <t>ハコダテ</t>
    </rPh>
    <rPh sb="3" eb="5">
      <t>オビヒロ</t>
    </rPh>
    <phoneticPr fontId="3"/>
  </si>
  <si>
    <t>帯広～大阪</t>
    <rPh sb="0" eb="2">
      <t>オビヒロ</t>
    </rPh>
    <rPh sb="3" eb="5">
      <t>オオサカ</t>
    </rPh>
    <phoneticPr fontId="3"/>
  </si>
  <si>
    <t>札幌～高松</t>
    <rPh sb="0" eb="2">
      <t>サッポロ</t>
    </rPh>
    <rPh sb="3" eb="5">
      <t>タカマツ</t>
    </rPh>
    <phoneticPr fontId="3"/>
  </si>
  <si>
    <t>札幌～庄内</t>
    <rPh sb="0" eb="2">
      <t>サッポロ</t>
    </rPh>
    <rPh sb="3" eb="5">
      <t>ショウナイ</t>
    </rPh>
    <phoneticPr fontId="3"/>
  </si>
  <si>
    <t>札幌～鹿児島</t>
    <rPh sb="0" eb="2">
      <t>サッポロ</t>
    </rPh>
    <rPh sb="3" eb="6">
      <t>カゴシマ</t>
    </rPh>
    <phoneticPr fontId="3"/>
  </si>
  <si>
    <t>函館～仙台</t>
    <rPh sb="0" eb="2">
      <t>ハコダテ</t>
    </rPh>
    <rPh sb="3" eb="5">
      <t>センダイ</t>
    </rPh>
    <phoneticPr fontId="3"/>
  </si>
  <si>
    <t>新千歳～ソウル</t>
    <rPh sb="0" eb="3">
      <t>シンチトセ</t>
    </rPh>
    <phoneticPr fontId="3"/>
  </si>
  <si>
    <t>新千歳～釜山</t>
    <rPh sb="0" eb="3">
      <t>シンチトセ</t>
    </rPh>
    <rPh sb="4" eb="6">
      <t>プサン</t>
    </rPh>
    <phoneticPr fontId="3"/>
  </si>
  <si>
    <t>新千歳～ホノルル</t>
    <rPh sb="0" eb="3">
      <t>シンチトセ</t>
    </rPh>
    <phoneticPr fontId="3"/>
  </si>
  <si>
    <t>函館～ユジノサハリンスク</t>
    <rPh sb="0" eb="2">
      <t>ハコダテ</t>
    </rPh>
    <phoneticPr fontId="3"/>
  </si>
  <si>
    <t>新千歳～瀋陽</t>
    <rPh sb="0" eb="3">
      <t>シンチトセ</t>
    </rPh>
    <rPh sb="4" eb="6">
      <t>シンヨウ</t>
    </rPh>
    <phoneticPr fontId="3"/>
  </si>
  <si>
    <t>新千歳～ユジノサハリンスク</t>
    <rPh sb="0" eb="3">
      <t>シンチトセ</t>
    </rPh>
    <phoneticPr fontId="3"/>
  </si>
  <si>
    <t>新千歳～上海</t>
    <rPh sb="0" eb="3">
      <t>シンチトセ</t>
    </rPh>
    <rPh sb="4" eb="6">
      <t>シャンハイ</t>
    </rPh>
    <phoneticPr fontId="3"/>
  </si>
  <si>
    <t>新千歳～北京</t>
    <rPh sb="0" eb="3">
      <t>シンチトセ</t>
    </rPh>
    <rPh sb="4" eb="6">
      <t>ペキン</t>
    </rPh>
    <phoneticPr fontId="3"/>
  </si>
  <si>
    <t>新千歳～大連</t>
    <rPh sb="0" eb="3">
      <t>シンチトセ</t>
    </rPh>
    <rPh sb="4" eb="6">
      <t>ダイレン</t>
    </rPh>
    <phoneticPr fontId="3"/>
  </si>
  <si>
    <t>新千歳～ハバロフスク</t>
    <rPh sb="0" eb="3">
      <t>シンチトセ</t>
    </rPh>
    <phoneticPr fontId="3"/>
  </si>
  <si>
    <t>新千歳～バンコク</t>
    <rPh sb="0" eb="3">
      <t>シンチトセ</t>
    </rPh>
    <phoneticPr fontId="3"/>
  </si>
  <si>
    <t>稚内～利尻</t>
    <rPh sb="0" eb="2">
      <t>ワッカナイ</t>
    </rPh>
    <rPh sb="3" eb="5">
      <t>リシリ</t>
    </rPh>
    <phoneticPr fontId="3"/>
  </si>
  <si>
    <t>稚内～礼文</t>
    <rPh sb="0" eb="2">
      <t>ワッカナイ</t>
    </rPh>
    <rPh sb="3" eb="5">
      <t>レブン</t>
    </rPh>
    <phoneticPr fontId="3"/>
  </si>
  <si>
    <t>釧路～旭川</t>
    <rPh sb="0" eb="2">
      <t>クシロ</t>
    </rPh>
    <rPh sb="3" eb="5">
      <t>アサヒカワ</t>
    </rPh>
    <phoneticPr fontId="3"/>
  </si>
  <si>
    <t>札幌～帯広</t>
    <rPh sb="0" eb="2">
      <t>サッポロ</t>
    </rPh>
    <rPh sb="3" eb="5">
      <t>オビヒロ</t>
    </rPh>
    <phoneticPr fontId="3"/>
  </si>
  <si>
    <t>(昭和45年)</t>
    <rPh sb="1" eb="3">
      <t>ショウワ</t>
    </rPh>
    <rPh sb="5" eb="6">
      <t>ネン</t>
    </rPh>
    <phoneticPr fontId="3"/>
  </si>
  <si>
    <t>(昭和44年)</t>
    <rPh sb="1" eb="3">
      <t>ショウワ</t>
    </rPh>
    <rPh sb="5" eb="6">
      <t>ネン</t>
    </rPh>
    <phoneticPr fontId="3"/>
  </si>
  <si>
    <t>(昭和43年)</t>
    <rPh sb="1" eb="3">
      <t>ショウワ</t>
    </rPh>
    <rPh sb="5" eb="6">
      <t>ネン</t>
    </rPh>
    <phoneticPr fontId="3"/>
  </si>
  <si>
    <t>(昭和42年)</t>
    <rPh sb="1" eb="3">
      <t>ショウワ</t>
    </rPh>
    <rPh sb="5" eb="6">
      <t>ネン</t>
    </rPh>
    <phoneticPr fontId="3"/>
  </si>
  <si>
    <t>(昭和40年)</t>
    <rPh sb="1" eb="3">
      <t>ショウワ</t>
    </rPh>
    <rPh sb="5" eb="6">
      <t>ネン</t>
    </rPh>
    <phoneticPr fontId="3"/>
  </si>
  <si>
    <t>(昭和41年)</t>
    <rPh sb="1" eb="3">
      <t>ショウワ</t>
    </rPh>
    <rPh sb="5" eb="6">
      <t>ネン</t>
    </rPh>
    <phoneticPr fontId="3"/>
  </si>
  <si>
    <t>本州間</t>
    <rPh sb="0" eb="2">
      <t>ホンシュウ</t>
    </rPh>
    <rPh sb="2" eb="3">
      <t>カン</t>
    </rPh>
    <phoneticPr fontId="3"/>
  </si>
  <si>
    <t>道内</t>
    <rPh sb="0" eb="2">
      <t>ドウナイ</t>
    </rPh>
    <phoneticPr fontId="3"/>
  </si>
  <si>
    <t>函館～福岡</t>
    <rPh sb="0" eb="2">
      <t>ハコダテ</t>
    </rPh>
    <rPh sb="3" eb="5">
      <t>フクオカ</t>
    </rPh>
    <phoneticPr fontId="3"/>
  </si>
  <si>
    <t>札幌～山口宇部</t>
    <rPh sb="0" eb="2">
      <t>サッポロ</t>
    </rPh>
    <rPh sb="3" eb="5">
      <t>ヤマグチ</t>
    </rPh>
    <rPh sb="5" eb="7">
      <t>ウベ</t>
    </rPh>
    <phoneticPr fontId="3"/>
  </si>
  <si>
    <t>札幌～宮崎</t>
    <rPh sb="0" eb="2">
      <t>サッポロ</t>
    </rPh>
    <rPh sb="3" eb="5">
      <t>ミヤザキ</t>
    </rPh>
    <phoneticPr fontId="3"/>
  </si>
  <si>
    <t>札幌～大分</t>
    <rPh sb="0" eb="2">
      <t>サッポロ</t>
    </rPh>
    <rPh sb="3" eb="5">
      <t>オオイタ</t>
    </rPh>
    <phoneticPr fontId="3"/>
  </si>
  <si>
    <t>札幌～長崎</t>
    <rPh sb="0" eb="2">
      <t>サッポロ</t>
    </rPh>
    <rPh sb="3" eb="5">
      <t>ナガサキ</t>
    </rPh>
    <phoneticPr fontId="3"/>
  </si>
  <si>
    <t>札幌～熊本</t>
    <rPh sb="0" eb="2">
      <t>サッポロ</t>
    </rPh>
    <rPh sb="3" eb="5">
      <t>クマモト</t>
    </rPh>
    <phoneticPr fontId="3"/>
  </si>
  <si>
    <t>帯広～福島</t>
    <rPh sb="0" eb="2">
      <t>オビヒロ</t>
    </rPh>
    <rPh sb="3" eb="5">
      <t>フクシマ</t>
    </rPh>
    <phoneticPr fontId="3"/>
  </si>
  <si>
    <t>女満別～福岡</t>
    <rPh sb="0" eb="3">
      <t>メマンベツ</t>
    </rPh>
    <rPh sb="4" eb="6">
      <t>フクオカ</t>
    </rPh>
    <phoneticPr fontId="3"/>
  </si>
  <si>
    <t>旭川～福岡</t>
    <rPh sb="0" eb="2">
      <t>アサヒカワ</t>
    </rPh>
    <rPh sb="3" eb="5">
      <t>フクオカ</t>
    </rPh>
    <phoneticPr fontId="3"/>
  </si>
  <si>
    <t>函館～新潟</t>
    <rPh sb="0" eb="2">
      <t>ハコダテ</t>
    </rPh>
    <rPh sb="3" eb="5">
      <t>ニイガタ</t>
    </rPh>
    <phoneticPr fontId="3"/>
  </si>
  <si>
    <t>函館～広島</t>
    <rPh sb="0" eb="2">
      <t>ハコダテ</t>
    </rPh>
    <rPh sb="3" eb="5">
      <t>ヒロシマ</t>
    </rPh>
    <phoneticPr fontId="3"/>
  </si>
  <si>
    <t>札幌～米子</t>
    <rPh sb="0" eb="2">
      <t>サッポロ</t>
    </rPh>
    <rPh sb="3" eb="5">
      <t>ヨナゴ</t>
    </rPh>
    <phoneticPr fontId="3"/>
  </si>
  <si>
    <t>札幌～高知</t>
    <rPh sb="0" eb="2">
      <t>サッポロ</t>
    </rPh>
    <rPh sb="3" eb="5">
      <t>コウチ</t>
    </rPh>
    <phoneticPr fontId="3"/>
  </si>
  <si>
    <t>女満別～新潟</t>
    <rPh sb="0" eb="3">
      <t>メマンベツ</t>
    </rPh>
    <rPh sb="4" eb="6">
      <t>ニイガタ</t>
    </rPh>
    <phoneticPr fontId="3"/>
  </si>
  <si>
    <t>女満別～広島</t>
    <rPh sb="0" eb="3">
      <t>メマンベツ</t>
    </rPh>
    <rPh sb="4" eb="6">
      <t>ヒロシマ</t>
    </rPh>
    <phoneticPr fontId="3"/>
  </si>
  <si>
    <t>帯広～仙台</t>
    <rPh sb="0" eb="2">
      <t>オビヒロ</t>
    </rPh>
    <rPh sb="3" eb="5">
      <t>センダイ</t>
    </rPh>
    <phoneticPr fontId="3"/>
  </si>
  <si>
    <t>釧路～福岡</t>
    <rPh sb="0" eb="2">
      <t>クシロ</t>
    </rPh>
    <rPh sb="3" eb="5">
      <t>フクオカ</t>
    </rPh>
    <phoneticPr fontId="3"/>
  </si>
  <si>
    <t>女満別～仙台</t>
    <rPh sb="0" eb="3">
      <t>メマンベツ</t>
    </rPh>
    <rPh sb="4" eb="6">
      <t>センダイ</t>
    </rPh>
    <phoneticPr fontId="3"/>
  </si>
  <si>
    <t>釧路～仙台</t>
    <rPh sb="0" eb="2">
      <t>クシロ</t>
    </rPh>
    <rPh sb="3" eb="5">
      <t>センダイ</t>
    </rPh>
    <phoneticPr fontId="3"/>
  </si>
  <si>
    <t>旭川～仙台</t>
    <rPh sb="0" eb="2">
      <t>アサヒカワ</t>
    </rPh>
    <rPh sb="3" eb="5">
      <t>センダイ</t>
    </rPh>
    <phoneticPr fontId="3"/>
  </si>
  <si>
    <t>札幌～大館能代</t>
    <rPh sb="0" eb="2">
      <t>サッポロ</t>
    </rPh>
    <rPh sb="3" eb="5">
      <t>オオダテ</t>
    </rPh>
    <rPh sb="5" eb="7">
      <t>ノシロ</t>
    </rPh>
    <phoneticPr fontId="3"/>
  </si>
  <si>
    <t>旭川～新潟</t>
    <rPh sb="0" eb="2">
      <t>アサヒカワ</t>
    </rPh>
    <rPh sb="3" eb="5">
      <t>ニイガタ</t>
    </rPh>
    <phoneticPr fontId="3"/>
  </si>
  <si>
    <t>函館～山形</t>
    <rPh sb="0" eb="2">
      <t>ハコダテ</t>
    </rPh>
    <rPh sb="3" eb="5">
      <t>ヤマガタ</t>
    </rPh>
    <phoneticPr fontId="3"/>
  </si>
  <si>
    <t>函館～福島</t>
    <rPh sb="0" eb="2">
      <t>ハコダテ</t>
    </rPh>
    <rPh sb="3" eb="5">
      <t>フクシマ</t>
    </rPh>
    <phoneticPr fontId="3"/>
  </si>
  <si>
    <t>函館～富山</t>
    <rPh sb="0" eb="2">
      <t>ハコダテ</t>
    </rPh>
    <rPh sb="3" eb="5">
      <t>トヤマ</t>
    </rPh>
    <phoneticPr fontId="3"/>
  </si>
  <si>
    <t>新千歳～ケアンズ</t>
    <rPh sb="0" eb="3">
      <t>シンチトセ</t>
    </rPh>
    <phoneticPr fontId="3"/>
  </si>
  <si>
    <t>新千歳～アムステルダム</t>
    <rPh sb="0" eb="3">
      <t>シンチトセ</t>
    </rPh>
    <phoneticPr fontId="3"/>
  </si>
  <si>
    <t>札幌～広島西</t>
    <rPh sb="0" eb="2">
      <t>サッポロ</t>
    </rPh>
    <rPh sb="3" eb="5">
      <t>ヒロシマ</t>
    </rPh>
    <rPh sb="5" eb="6">
      <t>ニシ</t>
    </rPh>
    <phoneticPr fontId="3"/>
  </si>
  <si>
    <t>函館～ソウル</t>
    <rPh sb="0" eb="2">
      <t>ハコダテ</t>
    </rPh>
    <phoneticPr fontId="3"/>
  </si>
  <si>
    <t>旭川～ソウル</t>
    <rPh sb="0" eb="2">
      <t>アサヒカワ</t>
    </rPh>
    <phoneticPr fontId="3"/>
  </si>
  <si>
    <t>Ｈ25.26：北京、上海、天津、杭州</t>
    <rPh sb="7" eb="9">
      <t>ペキン</t>
    </rPh>
    <rPh sb="10" eb="12">
      <t>シャンハイ</t>
    </rPh>
    <rPh sb="13" eb="15">
      <t>テンシン</t>
    </rPh>
    <rPh sb="16" eb="18">
      <t>コウシュウ</t>
    </rPh>
    <phoneticPr fontId="3"/>
  </si>
  <si>
    <t>Ｈ27：北京、上海、天津</t>
    <phoneticPr fontId="3"/>
  </si>
  <si>
    <t>Ｈ28：北京、上海、天津、杭州、西安</t>
    <rPh sb="13" eb="15">
      <t>コウシュウ</t>
    </rPh>
    <rPh sb="16" eb="18">
      <t>セイアン</t>
    </rPh>
    <phoneticPr fontId="3"/>
  </si>
  <si>
    <t>Ｈ29.30：北京、上海、天津、杭州、長沙、南京</t>
    <rPh sb="19" eb="20">
      <t>チョウ</t>
    </rPh>
    <rPh sb="20" eb="21">
      <t>サ</t>
    </rPh>
    <rPh sb="22" eb="24">
      <t>ナンキン</t>
    </rPh>
    <phoneticPr fontId="3"/>
  </si>
  <si>
    <t>Ｈ25-27：ソウル、釜山</t>
    <rPh sb="11" eb="13">
      <t>プサン</t>
    </rPh>
    <phoneticPr fontId="3"/>
  </si>
  <si>
    <t>Ｈ28-29：ソウル、釜山、大邱</t>
    <rPh sb="11" eb="13">
      <t>プサン</t>
    </rPh>
    <rPh sb="14" eb="15">
      <t>ダイ</t>
    </rPh>
    <rPh sb="15" eb="16">
      <t>オカ</t>
    </rPh>
    <phoneticPr fontId="3"/>
  </si>
  <si>
    <t>Ｈ30：ソウル、釜山、大邱、清州</t>
    <rPh sb="8" eb="10">
      <t>プサン</t>
    </rPh>
    <rPh sb="11" eb="12">
      <t>ダイ</t>
    </rPh>
    <rPh sb="12" eb="13">
      <t>オカ</t>
    </rPh>
    <rPh sb="14" eb="16">
      <t>チョンジュ</t>
    </rPh>
    <phoneticPr fontId="3"/>
  </si>
  <si>
    <t>台湾は、台北、高尾の合計</t>
    <rPh sb="0" eb="2">
      <t>タイワン</t>
    </rPh>
    <rPh sb="4" eb="6">
      <t>タイペイ</t>
    </rPh>
    <rPh sb="7" eb="9">
      <t>タカオ</t>
    </rPh>
    <rPh sb="10" eb="12">
      <t>ゴウケイ</t>
    </rPh>
    <phoneticPr fontId="3"/>
  </si>
  <si>
    <t>新千歳～グアム・サイパン</t>
    <rPh sb="0" eb="3">
      <t>シンチトセ</t>
    </rPh>
    <phoneticPr fontId="3"/>
  </si>
  <si>
    <t>函館～秋田</t>
    <rPh sb="0" eb="2">
      <t>ハコダテ</t>
    </rPh>
    <rPh sb="3" eb="5">
      <t>アキタ</t>
    </rPh>
    <phoneticPr fontId="3"/>
  </si>
  <si>
    <t>路線数</t>
    <rPh sb="0" eb="2">
      <t>ロセン</t>
    </rPh>
    <rPh sb="2" eb="3">
      <t>スウ</t>
    </rPh>
    <phoneticPr fontId="3"/>
  </si>
  <si>
    <t>25-26：グアム、ホノルル、バンコク、ユジノサハリンスク</t>
    <phoneticPr fontId="3"/>
  </si>
  <si>
    <t>27：グアム、ホノルル、バンコク、クアラルンプール、ユジノサハリンスク</t>
    <phoneticPr fontId="3"/>
  </si>
  <si>
    <t>28-29：グアム、ホノルル、バンコク、クアラルンプール、ユジノサハリンスク、シンガポール</t>
    <phoneticPr fontId="3"/>
  </si>
  <si>
    <t>30：グアム、ホノルル、バンコク、クアラルンプール、ユジノサハリンスク、シンガポール、マニラ、ウラジオストク</t>
    <phoneticPr fontId="3"/>
  </si>
  <si>
    <t>稚内～大阪・関西</t>
    <rPh sb="0" eb="2">
      <t>ワッカナイ</t>
    </rPh>
    <rPh sb="3" eb="5">
      <t>オオサカ</t>
    </rPh>
    <rPh sb="6" eb="8">
      <t>カンサイ</t>
    </rPh>
    <phoneticPr fontId="3"/>
  </si>
  <si>
    <t>札幌～奥尻</t>
    <rPh sb="0" eb="2">
      <t>サッポロ</t>
    </rPh>
    <rPh sb="3" eb="5">
      <t>オクシリ</t>
    </rPh>
    <phoneticPr fontId="3"/>
  </si>
  <si>
    <t>札幌～八戸</t>
    <rPh sb="0" eb="2">
      <t>サッポロ</t>
    </rPh>
    <rPh sb="3" eb="5">
      <t>ハチノヘ</t>
    </rPh>
    <phoneticPr fontId="3"/>
  </si>
  <si>
    <t>帯広～釧路</t>
    <rPh sb="0" eb="2">
      <t>オビヒロ</t>
    </rPh>
    <rPh sb="3" eb="5">
      <t>クシロ</t>
    </rPh>
    <phoneticPr fontId="3"/>
  </si>
  <si>
    <t>帯広～稚内</t>
    <rPh sb="0" eb="2">
      <t>オビヒロ</t>
    </rPh>
    <rPh sb="3" eb="5">
      <t>ワッカナイ</t>
    </rPh>
    <phoneticPr fontId="3"/>
  </si>
  <si>
    <t>路線数</t>
    <rPh sb="0" eb="2">
      <t>ロセン</t>
    </rPh>
    <rPh sb="2" eb="3">
      <t>スウ</t>
    </rPh>
    <phoneticPr fontId="3"/>
  </si>
  <si>
    <t>※昭和54年度版から掲載。昭和53年度版より前はなし</t>
    <rPh sb="1" eb="3">
      <t>ショウワ</t>
    </rPh>
    <rPh sb="5" eb="7">
      <t>ネンド</t>
    </rPh>
    <rPh sb="7" eb="8">
      <t>バン</t>
    </rPh>
    <rPh sb="10" eb="12">
      <t>ケイサイ</t>
    </rPh>
    <phoneticPr fontId="3"/>
  </si>
  <si>
    <t>海外</t>
    <rPh sb="0" eb="2">
      <t>カイガイ</t>
    </rPh>
    <phoneticPr fontId="3"/>
  </si>
  <si>
    <t>函館</t>
    <rPh sb="0" eb="2">
      <t>ハコダテ</t>
    </rPh>
    <phoneticPr fontId="3"/>
  </si>
  <si>
    <t>旭川</t>
    <rPh sb="0" eb="2">
      <t>アサヒカワ</t>
    </rPh>
    <phoneticPr fontId="3"/>
  </si>
  <si>
    <t>釧路</t>
    <rPh sb="0" eb="2">
      <t>クシロ</t>
    </rPh>
    <phoneticPr fontId="3"/>
  </si>
  <si>
    <t>女満別</t>
    <rPh sb="0" eb="3">
      <t>メマンベツ</t>
    </rPh>
    <phoneticPr fontId="3"/>
  </si>
  <si>
    <t>帯広</t>
    <rPh sb="0" eb="2">
      <t>オビヒロ</t>
    </rPh>
    <phoneticPr fontId="3"/>
  </si>
  <si>
    <t>稚内</t>
    <rPh sb="0" eb="2">
      <t>ワッカナイ</t>
    </rPh>
    <phoneticPr fontId="3"/>
  </si>
  <si>
    <t>中標津</t>
    <rPh sb="0" eb="1">
      <t>ナカ</t>
    </rPh>
    <rPh sb="1" eb="3">
      <t>シベツ</t>
    </rPh>
    <phoneticPr fontId="3"/>
  </si>
  <si>
    <t>紋別</t>
    <rPh sb="0" eb="2">
      <t>モンベツ</t>
    </rPh>
    <phoneticPr fontId="3"/>
  </si>
  <si>
    <t>道内</t>
    <rPh sb="0" eb="2">
      <t>ドウナイ</t>
    </rPh>
    <phoneticPr fontId="3"/>
  </si>
  <si>
    <t>海外</t>
    <rPh sb="0" eb="2">
      <t>カイガイ</t>
    </rPh>
    <phoneticPr fontId="3"/>
  </si>
  <si>
    <t>札幌</t>
    <rPh sb="0" eb="2">
      <t>サッポロ</t>
    </rPh>
    <phoneticPr fontId="3"/>
  </si>
  <si>
    <t>奥尻</t>
    <rPh sb="0" eb="2">
      <t>オクシリ</t>
    </rPh>
    <phoneticPr fontId="3"/>
  </si>
  <si>
    <t>利尻</t>
    <rPh sb="0" eb="2">
      <t>リシリ</t>
    </rPh>
    <phoneticPr fontId="3"/>
  </si>
  <si>
    <t>礼文</t>
    <rPh sb="0" eb="2">
      <t>レブン</t>
    </rPh>
    <phoneticPr fontId="3"/>
  </si>
  <si>
    <t xml:space="preserve">合計 </t>
    <rPh sb="0" eb="2">
      <t>ゴウケイ</t>
    </rPh>
    <phoneticPr fontId="3"/>
  </si>
  <si>
    <t>新千歳・丘珠計</t>
    <rPh sb="0" eb="3">
      <t>シンチトセ</t>
    </rPh>
    <rPh sb="4" eb="6">
      <t>オカダマ</t>
    </rPh>
    <rPh sb="6" eb="7">
      <t>ケイ</t>
    </rPh>
    <phoneticPr fontId="3"/>
  </si>
  <si>
    <t>出典：「数字で見る北海道の運輸」路線別旅客輸送人員の合計数値（航空機輸送統計年報）</t>
    <rPh sb="0" eb="2">
      <t>シュッテン</t>
    </rPh>
    <rPh sb="4" eb="6">
      <t>スウジ</t>
    </rPh>
    <rPh sb="7" eb="8">
      <t>ミ</t>
    </rPh>
    <rPh sb="9" eb="12">
      <t>ホッカイドウ</t>
    </rPh>
    <rPh sb="13" eb="15">
      <t>ウンユ</t>
    </rPh>
    <rPh sb="16" eb="18">
      <t>ロセン</t>
    </rPh>
    <rPh sb="18" eb="19">
      <t>ベツ</t>
    </rPh>
    <rPh sb="19" eb="23">
      <t>リョキャクユソウ</t>
    </rPh>
    <rPh sb="23" eb="25">
      <t>ジンイン</t>
    </rPh>
    <rPh sb="26" eb="28">
      <t>ゴウケイ</t>
    </rPh>
    <rPh sb="28" eb="30">
      <t>スウチ</t>
    </rPh>
    <rPh sb="31" eb="34">
      <t>コウクウキ</t>
    </rPh>
    <rPh sb="34" eb="36">
      <t>ユソウ</t>
    </rPh>
    <rPh sb="36" eb="38">
      <t>トウケイ</t>
    </rPh>
    <rPh sb="38" eb="40">
      <t>ネンポウ</t>
    </rPh>
    <phoneticPr fontId="3"/>
  </si>
  <si>
    <t>1971年度</t>
    <rPh sb="4" eb="6">
      <t>ネンド</t>
    </rPh>
    <phoneticPr fontId="3"/>
  </si>
  <si>
    <t>1972年度</t>
    <rPh sb="4" eb="6">
      <t>ネンド</t>
    </rPh>
    <phoneticPr fontId="3"/>
  </si>
  <si>
    <t>1973年度</t>
    <rPh sb="4" eb="6">
      <t>ネンド</t>
    </rPh>
    <phoneticPr fontId="3"/>
  </si>
  <si>
    <t>1974年度</t>
    <rPh sb="4" eb="6">
      <t>ネンド</t>
    </rPh>
    <phoneticPr fontId="3"/>
  </si>
  <si>
    <t>1975年度</t>
    <rPh sb="4" eb="6">
      <t>ネンド</t>
    </rPh>
    <phoneticPr fontId="3"/>
  </si>
  <si>
    <t>1976年度</t>
    <rPh sb="4" eb="6">
      <t>ネンド</t>
    </rPh>
    <phoneticPr fontId="3"/>
  </si>
  <si>
    <t>1977年度</t>
    <rPh sb="4" eb="6">
      <t>ネンド</t>
    </rPh>
    <phoneticPr fontId="3"/>
  </si>
  <si>
    <t>1978年度</t>
    <rPh sb="4" eb="6">
      <t>ネンド</t>
    </rPh>
    <phoneticPr fontId="3"/>
  </si>
  <si>
    <t>1979年度</t>
    <rPh sb="4" eb="6">
      <t>ネンド</t>
    </rPh>
    <phoneticPr fontId="3"/>
  </si>
  <si>
    <t>1980年度</t>
    <rPh sb="4" eb="6">
      <t>ネンド</t>
    </rPh>
    <phoneticPr fontId="3"/>
  </si>
  <si>
    <t>1981年度</t>
    <rPh sb="4" eb="6">
      <t>ネンド</t>
    </rPh>
    <phoneticPr fontId="3"/>
  </si>
  <si>
    <t>1982年度</t>
    <rPh sb="4" eb="6">
      <t>ネンド</t>
    </rPh>
    <phoneticPr fontId="3"/>
  </si>
  <si>
    <t>1983年度</t>
    <rPh sb="4" eb="6">
      <t>ネンド</t>
    </rPh>
    <phoneticPr fontId="3"/>
  </si>
  <si>
    <t>1984年度</t>
    <rPh sb="4" eb="6">
      <t>ネンド</t>
    </rPh>
    <phoneticPr fontId="3"/>
  </si>
  <si>
    <t>1985年度</t>
    <rPh sb="4" eb="6">
      <t>ネンド</t>
    </rPh>
    <phoneticPr fontId="3"/>
  </si>
  <si>
    <t>1986年度</t>
    <rPh sb="4" eb="6">
      <t>ネンド</t>
    </rPh>
    <phoneticPr fontId="3"/>
  </si>
  <si>
    <t>1987年度</t>
    <rPh sb="4" eb="6">
      <t>ネンド</t>
    </rPh>
    <phoneticPr fontId="3"/>
  </si>
  <si>
    <t>1988年度</t>
    <rPh sb="4" eb="6">
      <t>ネンド</t>
    </rPh>
    <phoneticPr fontId="3"/>
  </si>
  <si>
    <t>1989年度</t>
    <rPh sb="4" eb="6">
      <t>ネンド</t>
    </rPh>
    <phoneticPr fontId="3"/>
  </si>
  <si>
    <t>1990年度</t>
    <rPh sb="4" eb="6">
      <t>ネンド</t>
    </rPh>
    <phoneticPr fontId="3"/>
  </si>
  <si>
    <t>1991年度</t>
    <rPh sb="4" eb="6">
      <t>ネンド</t>
    </rPh>
    <phoneticPr fontId="3"/>
  </si>
  <si>
    <t>1992年度</t>
    <rPh sb="4" eb="6">
      <t>ネンド</t>
    </rPh>
    <phoneticPr fontId="3"/>
  </si>
  <si>
    <t>1993年度</t>
    <rPh sb="4" eb="6">
      <t>ネンド</t>
    </rPh>
    <phoneticPr fontId="3"/>
  </si>
  <si>
    <t>1994年度</t>
    <rPh sb="4" eb="6">
      <t>ネンド</t>
    </rPh>
    <phoneticPr fontId="3"/>
  </si>
  <si>
    <t>1995年度</t>
    <rPh sb="4" eb="6">
      <t>ネンド</t>
    </rPh>
    <phoneticPr fontId="3"/>
  </si>
  <si>
    <t>1996年度</t>
    <rPh sb="4" eb="6">
      <t>ネンド</t>
    </rPh>
    <phoneticPr fontId="3"/>
  </si>
  <si>
    <t>1997年度</t>
    <rPh sb="4" eb="6">
      <t>ネンド</t>
    </rPh>
    <phoneticPr fontId="3"/>
  </si>
  <si>
    <t>1998年度</t>
    <rPh sb="4" eb="6">
      <t>ネンド</t>
    </rPh>
    <phoneticPr fontId="3"/>
  </si>
  <si>
    <t>1999年度</t>
    <rPh sb="4" eb="5">
      <t>ネン</t>
    </rPh>
    <rPh sb="5" eb="6">
      <t>ド</t>
    </rPh>
    <phoneticPr fontId="3"/>
  </si>
  <si>
    <t>2000年度</t>
    <rPh sb="4" eb="6">
      <t>ネンド</t>
    </rPh>
    <phoneticPr fontId="3"/>
  </si>
  <si>
    <t>2001年度</t>
    <rPh sb="4" eb="6">
      <t>ネンド</t>
    </rPh>
    <phoneticPr fontId="3"/>
  </si>
  <si>
    <t>2002年度</t>
    <rPh sb="4" eb="6">
      <t>ネンド</t>
    </rPh>
    <phoneticPr fontId="3"/>
  </si>
  <si>
    <t>2003年度</t>
    <rPh sb="4" eb="6">
      <t>ネンド</t>
    </rPh>
    <phoneticPr fontId="3"/>
  </si>
  <si>
    <t>2004年度</t>
    <rPh sb="4" eb="6">
      <t>ネンド</t>
    </rPh>
    <phoneticPr fontId="3"/>
  </si>
  <si>
    <t>2005年度</t>
    <rPh sb="4" eb="6">
      <t>ネンド</t>
    </rPh>
    <phoneticPr fontId="3"/>
  </si>
  <si>
    <t>2006年度</t>
    <rPh sb="4" eb="6">
      <t>ネンド</t>
    </rPh>
    <phoneticPr fontId="3"/>
  </si>
  <si>
    <t>2007年度</t>
    <rPh sb="4" eb="6">
      <t>ネンド</t>
    </rPh>
    <phoneticPr fontId="3"/>
  </si>
  <si>
    <t>2008年度</t>
    <rPh sb="4" eb="6">
      <t>ネンド</t>
    </rPh>
    <phoneticPr fontId="3"/>
  </si>
  <si>
    <t>2009年度</t>
    <rPh sb="4" eb="6">
      <t>ネンド</t>
    </rPh>
    <phoneticPr fontId="3"/>
  </si>
  <si>
    <t>2010年度</t>
    <rPh sb="4" eb="5">
      <t>ネン</t>
    </rPh>
    <rPh sb="5" eb="6">
      <t>ド</t>
    </rPh>
    <phoneticPr fontId="3"/>
  </si>
  <si>
    <t>2011年度</t>
    <rPh sb="4" eb="6">
      <t>ネンド</t>
    </rPh>
    <phoneticPr fontId="3"/>
  </si>
  <si>
    <t>2012年度</t>
    <rPh sb="4" eb="6">
      <t>ネンド</t>
    </rPh>
    <phoneticPr fontId="3"/>
  </si>
  <si>
    <t>2013年度</t>
    <rPh sb="4" eb="6">
      <t>ネンド</t>
    </rPh>
    <phoneticPr fontId="3"/>
  </si>
  <si>
    <t>2014年度</t>
    <rPh sb="4" eb="6">
      <t>ネンド</t>
    </rPh>
    <phoneticPr fontId="3"/>
  </si>
  <si>
    <t>2015年度</t>
    <rPh sb="4" eb="6">
      <t>ネンド</t>
    </rPh>
    <phoneticPr fontId="3"/>
  </si>
  <si>
    <t>2016年度</t>
    <rPh sb="4" eb="6">
      <t>ネンド</t>
    </rPh>
    <phoneticPr fontId="3"/>
  </si>
  <si>
    <t>2017年度</t>
    <rPh sb="4" eb="6">
      <t>ネンド</t>
    </rPh>
    <phoneticPr fontId="3"/>
  </si>
  <si>
    <t>2018年度</t>
    <rPh sb="4" eb="6">
      <t>ネンド</t>
    </rPh>
    <phoneticPr fontId="3"/>
  </si>
  <si>
    <t>2019年度</t>
    <rPh sb="4" eb="6">
      <t>ネンド</t>
    </rPh>
    <phoneticPr fontId="3"/>
  </si>
  <si>
    <t>2020年度</t>
    <rPh sb="4" eb="6">
      <t>ネンド</t>
    </rPh>
    <phoneticPr fontId="3"/>
  </si>
  <si>
    <t>(d03-001)航空路線別旅客輸送人員の推移（対道外間）　　　（単位：千人・％）</t>
    <rPh sb="9" eb="11">
      <t>コウクウ</t>
    </rPh>
    <rPh sb="11" eb="13">
      <t>ロセン</t>
    </rPh>
    <rPh sb="13" eb="14">
      <t>ベツ</t>
    </rPh>
    <rPh sb="14" eb="16">
      <t>リョキャク</t>
    </rPh>
    <rPh sb="16" eb="18">
      <t>ユソウ</t>
    </rPh>
    <rPh sb="18" eb="20">
      <t>ジンイン</t>
    </rPh>
    <rPh sb="21" eb="23">
      <t>スイイ</t>
    </rPh>
    <rPh sb="24" eb="25">
      <t>タイ</t>
    </rPh>
    <rPh sb="25" eb="26">
      <t>ドウ</t>
    </rPh>
    <rPh sb="26" eb="27">
      <t>ガイ</t>
    </rPh>
    <rPh sb="27" eb="28">
      <t>カン</t>
    </rPh>
    <rPh sb="33" eb="35">
      <t>タンイ</t>
    </rPh>
    <rPh sb="36" eb="37">
      <t>セン</t>
    </rPh>
    <rPh sb="37" eb="38">
      <t>ニン</t>
    </rPh>
    <phoneticPr fontId="3"/>
  </si>
  <si>
    <t>(d03-001)航空路線別旅客輸送人員の推移（道内）　　　　（単位：千人・％）</t>
    <rPh sb="9" eb="11">
      <t>コウクウ</t>
    </rPh>
    <rPh sb="11" eb="13">
      <t>ロセン</t>
    </rPh>
    <rPh sb="13" eb="14">
      <t>ベツ</t>
    </rPh>
    <rPh sb="14" eb="16">
      <t>リョキャク</t>
    </rPh>
    <rPh sb="16" eb="18">
      <t>ユソウ</t>
    </rPh>
    <rPh sb="18" eb="20">
      <t>ジンイン</t>
    </rPh>
    <rPh sb="21" eb="23">
      <t>スイイ</t>
    </rPh>
    <rPh sb="24" eb="26">
      <t>ドウナイ</t>
    </rPh>
    <rPh sb="32" eb="34">
      <t>タンイ</t>
    </rPh>
    <rPh sb="35" eb="36">
      <t>セン</t>
    </rPh>
    <rPh sb="36" eb="37">
      <t>ニン</t>
    </rPh>
    <phoneticPr fontId="3"/>
  </si>
  <si>
    <t>(d03-001)航空路線別旅客輸送人員の推移（海外）　　　（単位：人・％）</t>
    <rPh sb="9" eb="11">
      <t>コウクウ</t>
    </rPh>
    <rPh sb="11" eb="13">
      <t>ロセン</t>
    </rPh>
    <rPh sb="13" eb="14">
      <t>ベツ</t>
    </rPh>
    <rPh sb="14" eb="16">
      <t>リョキャク</t>
    </rPh>
    <rPh sb="16" eb="18">
      <t>ユソウ</t>
    </rPh>
    <rPh sb="18" eb="20">
      <t>ジンイン</t>
    </rPh>
    <rPh sb="21" eb="23">
      <t>スイイ</t>
    </rPh>
    <rPh sb="24" eb="26">
      <t>カイガイ</t>
    </rPh>
    <rPh sb="31" eb="33">
      <t>タンイ</t>
    </rPh>
    <rPh sb="34" eb="35">
      <t>ニン</t>
    </rPh>
    <phoneticPr fontId="3"/>
  </si>
  <si>
    <t>1965年度</t>
    <rPh sb="4" eb="6">
      <t>ネンド</t>
    </rPh>
    <phoneticPr fontId="3"/>
  </si>
  <si>
    <t>1966年度</t>
    <rPh sb="4" eb="6">
      <t>ネンド</t>
    </rPh>
    <phoneticPr fontId="3"/>
  </si>
  <si>
    <t>1967年度</t>
    <rPh sb="4" eb="6">
      <t>ネンド</t>
    </rPh>
    <phoneticPr fontId="3"/>
  </si>
  <si>
    <t>1968年度</t>
    <rPh sb="4" eb="6">
      <t>ネンド</t>
    </rPh>
    <phoneticPr fontId="3"/>
  </si>
  <si>
    <t>1969年度</t>
    <rPh sb="4" eb="6">
      <t>ネンド</t>
    </rPh>
    <phoneticPr fontId="3"/>
  </si>
  <si>
    <t>1970年度</t>
    <rPh sb="4" eb="6">
      <t>ネンド</t>
    </rPh>
    <phoneticPr fontId="3"/>
  </si>
  <si>
    <t>(d03-001)空港別旅客輸送人員の推移（片道ベース・道内はダブルカウント）　（単位千人・％）</t>
    <rPh sb="9" eb="11">
      <t>クウコウ</t>
    </rPh>
    <rPh sb="11" eb="12">
      <t>ベツ</t>
    </rPh>
    <rPh sb="12" eb="14">
      <t>リョキャク</t>
    </rPh>
    <rPh sb="14" eb="16">
      <t>ユソウ</t>
    </rPh>
    <rPh sb="16" eb="18">
      <t>ジンイン</t>
    </rPh>
    <rPh sb="19" eb="21">
      <t>スイイ</t>
    </rPh>
    <rPh sb="22" eb="24">
      <t>カタミチ</t>
    </rPh>
    <rPh sb="28" eb="30">
      <t>ドウナイ</t>
    </rPh>
    <rPh sb="41" eb="43">
      <t>タンイ</t>
    </rPh>
    <rPh sb="43" eb="44">
      <t>セン</t>
    </rPh>
    <rPh sb="44" eb="45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</si>
</sst>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46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Yu Gothic"/>
      <family val="3"/>
      <scheme val="minor"/>
    </font>
    <font>
      <sz val="11"/>
      <name val="ＭＳ Ｐゴシック"/>
      <family val="3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sz val="18"/>
      <color theme="1"/>
      <name val="Yu Gothic"/>
      <family val="2"/>
      <scheme val="minor"/>
    </font>
    <font>
      <sz val="12"/>
      <color theme="1"/>
      <name val="Yu Gothic"/>
      <family val="2"/>
      <scheme val="minor"/>
    </font>
    <font>
      <b/>
      <sz val="11"/>
      <color rgb="FFFF0000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rgb="FFFF0000"/>
      <name val="Yu Gothic"/>
      <family val="3"/>
      <charset val="128"/>
      <scheme val="minor"/>
    </font>
    <font>
      <sz val="8"/>
      <color theme="1"/>
      <name val="BIZ UDPゴシック"/>
      <family val="3"/>
      <charset val="128"/>
    </font>
    <font>
      <sz val="10"/>
      <color theme="1"/>
      <name val="Yu Gothic"/>
      <family val="2"/>
      <scheme val="minor"/>
    </font>
    <font>
      <b/>
      <sz val="9"/>
      <color theme="1"/>
      <name val="HGPｺﾞｼｯｸM"/>
      <family val="3"/>
      <charset val="128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8"/>
      <name val="Yu Gothic"/>
      <family val="3"/>
      <charset val="128"/>
      <scheme val="minor"/>
    </font>
    <font>
      <sz val="9"/>
      <color theme="8"/>
      <name val="Yu Gothic"/>
      <family val="3"/>
      <charset val="128"/>
      <scheme val="minor"/>
    </font>
    <font>
      <sz val="11"/>
      <color theme="8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8"/>
      <color rgb="FFFF0000"/>
      <name val="Yu Gothic"/>
      <family val="2"/>
      <scheme val="minor"/>
    </font>
    <font>
      <sz val="11"/>
      <color rgb="FFFF0000"/>
      <name val="Yu Gothic"/>
      <family val="2"/>
      <scheme val="minor"/>
    </font>
    <font>
      <b/>
      <sz val="11"/>
      <color rgb="FFFF0000"/>
      <name val="Yu Gothic"/>
      <family val="2"/>
      <scheme val="minor"/>
    </font>
    <font>
      <b/>
      <sz val="11"/>
      <color theme="1"/>
      <name val="Yu Gothic"/>
      <family val="2"/>
      <scheme val="minor"/>
    </font>
    <font>
      <sz val="6"/>
      <color theme="1"/>
      <name val="HGPｺﾞｼｯｸM"/>
      <family val="3"/>
      <charset val="128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color rgb="FFFF0000"/>
      <name val="Yu Gothic"/>
      <family val="3"/>
      <charset val="128"/>
      <scheme val="minor"/>
    </font>
    <font>
      <b/>
      <sz val="14"/>
      <color rgb="FFFF0000"/>
      <name val="Yu Gothic"/>
      <family val="3"/>
      <charset val="128"/>
      <scheme val="minor"/>
    </font>
    <font>
      <b/>
      <sz val="9"/>
      <color rgb="FFFF0000"/>
      <name val="HGPｺﾞｼｯｸM"/>
      <family val="3"/>
      <charset val="128"/>
    </font>
    <font>
      <sz val="8"/>
      <color rgb="FFFF0000"/>
      <name val="BIZ UDPゴシック"/>
      <family val="3"/>
      <charset val="128"/>
    </font>
    <font>
      <b/>
      <sz val="18"/>
      <color rgb="FFFF0000"/>
      <name val="Yu Gothic"/>
      <family val="2"/>
      <scheme val="minor"/>
    </font>
    <font>
      <b/>
      <sz val="10"/>
      <color rgb="FFFF0000"/>
      <name val="HGPｺﾞｼｯｸM"/>
      <family val="3"/>
      <charset val="128"/>
    </font>
    <font>
      <b/>
      <sz val="18"/>
      <color theme="1"/>
      <name val="Yu Gothic"/>
      <family val="2"/>
      <scheme val="minor"/>
    </font>
    <font>
      <b/>
      <sz val="10"/>
      <color theme="1"/>
      <name val="HGPｺﾞｼｯｸM"/>
      <family val="3"/>
      <charset val="128"/>
    </font>
    <font>
      <b/>
      <sz val="10"/>
      <color rgb="FFFF0000"/>
      <name val="Yu Gothic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38" fontId="6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297">
    <xf numFmtId="0" fontId="0" fillId="0" borderId="0" xfId="0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11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vertical="center"/>
    </xf>
    <xf numFmtId="0" fontId="14" fillId="0" borderId="0" xfId="0" applyFont="1"/>
    <xf numFmtId="0" fontId="13" fillId="0" borderId="0" xfId="0" applyFont="1" applyBorder="1" applyAlignment="1">
      <alignment horizontal="center"/>
    </xf>
    <xf numFmtId="38" fontId="4" fillId="4" borderId="2" xfId="1" applyFont="1" applyFill="1" applyBorder="1" applyAlignment="1">
      <alignment vertical="center"/>
    </xf>
    <xf numFmtId="176" fontId="4" fillId="4" borderId="2" xfId="1" applyNumberFormat="1" applyFont="1" applyFill="1" applyBorder="1" applyAlignment="1">
      <alignment vertical="center"/>
    </xf>
    <xf numFmtId="38" fontId="4" fillId="4" borderId="3" xfId="1" applyFont="1" applyFill="1" applyBorder="1" applyAlignment="1">
      <alignment vertical="center"/>
    </xf>
    <xf numFmtId="38" fontId="0" fillId="0" borderId="0" xfId="1" applyFont="1" applyAlignment="1"/>
    <xf numFmtId="0" fontId="13" fillId="0" borderId="8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38" fontId="0" fillId="0" borderId="3" xfId="0" applyNumberFormat="1" applyBorder="1"/>
    <xf numFmtId="38" fontId="0" fillId="0" borderId="2" xfId="0" applyNumberFormat="1" applyBorder="1"/>
    <xf numFmtId="0" fontId="5" fillId="8" borderId="10" xfId="0" applyFont="1" applyFill="1" applyBorder="1" applyAlignment="1">
      <alignment horizontal="center" vertical="center"/>
    </xf>
    <xf numFmtId="38" fontId="4" fillId="7" borderId="3" xfId="1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/>
    <xf numFmtId="46" fontId="18" fillId="0" borderId="0" xfId="0" applyNumberFormat="1" applyFont="1" applyAlignment="1">
      <alignment horizontal="left"/>
    </xf>
    <xf numFmtId="0" fontId="19" fillId="0" borderId="0" xfId="0" applyFont="1"/>
    <xf numFmtId="38" fontId="4" fillId="7" borderId="10" xfId="1" applyFont="1" applyFill="1" applyBorder="1" applyAlignment="1">
      <alignment vertical="center"/>
    </xf>
    <xf numFmtId="176" fontId="4" fillId="7" borderId="3" xfId="1" applyNumberFormat="1" applyFont="1" applyFill="1" applyBorder="1" applyAlignment="1">
      <alignment vertical="center"/>
    </xf>
    <xf numFmtId="38" fontId="16" fillId="0" borderId="3" xfId="1" applyFont="1" applyFill="1" applyBorder="1" applyAlignment="1">
      <alignment vertical="center"/>
    </xf>
    <xf numFmtId="176" fontId="4" fillId="7" borderId="10" xfId="1" applyNumberFormat="1" applyFont="1" applyFill="1" applyBorder="1" applyAlignment="1">
      <alignment vertical="center"/>
    </xf>
    <xf numFmtId="0" fontId="21" fillId="0" borderId="0" xfId="0" applyFont="1"/>
    <xf numFmtId="0" fontId="22" fillId="0" borderId="0" xfId="0" applyFont="1"/>
    <xf numFmtId="46" fontId="0" fillId="0" borderId="0" xfId="0" applyNumberFormat="1"/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4" fillId="6" borderId="3" xfId="1" applyFont="1" applyFill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8" fontId="5" fillId="7" borderId="3" xfId="1" applyFont="1" applyFill="1" applyBorder="1" applyAlignment="1">
      <alignment horizontal="center" vertical="center"/>
    </xf>
    <xf numFmtId="38" fontId="20" fillId="0" borderId="3" xfId="1" applyFont="1" applyBorder="1" applyAlignment="1">
      <alignment horizontal="center" vertical="center"/>
    </xf>
    <xf numFmtId="38" fontId="4" fillId="7" borderId="3" xfId="1" applyFont="1" applyFill="1" applyBorder="1" applyAlignment="1">
      <alignment horizontal="center" vertical="center"/>
    </xf>
    <xf numFmtId="38" fontId="10" fillId="7" borderId="3" xfId="1" applyFont="1" applyFill="1" applyBorder="1" applyAlignment="1">
      <alignment vertical="center"/>
    </xf>
    <xf numFmtId="0" fontId="24" fillId="0" borderId="0" xfId="0" applyFont="1"/>
    <xf numFmtId="0" fontId="21" fillId="0" borderId="0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11" borderId="3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38" fontId="24" fillId="7" borderId="3" xfId="1" applyFont="1" applyFill="1" applyBorder="1" applyAlignment="1">
      <alignment vertical="center"/>
    </xf>
    <xf numFmtId="176" fontId="21" fillId="7" borderId="3" xfId="1" applyNumberFormat="1" applyFont="1" applyFill="1" applyBorder="1" applyAlignment="1">
      <alignment vertical="center"/>
    </xf>
    <xf numFmtId="38" fontId="24" fillId="0" borderId="3" xfId="1" applyFont="1" applyFill="1" applyBorder="1" applyAlignment="1">
      <alignment vertical="center"/>
    </xf>
    <xf numFmtId="176" fontId="21" fillId="0" borderId="3" xfId="1" applyNumberFormat="1" applyFont="1" applyFill="1" applyBorder="1" applyAlignment="1">
      <alignment vertical="center"/>
    </xf>
    <xf numFmtId="176" fontId="24" fillId="0" borderId="0" xfId="1" applyNumberFormat="1" applyFont="1" applyFill="1" applyBorder="1" applyAlignment="1">
      <alignment vertical="center"/>
    </xf>
    <xf numFmtId="38" fontId="24" fillId="0" borderId="2" xfId="1" applyFont="1" applyFill="1" applyBorder="1" applyAlignment="1">
      <alignment vertical="center"/>
    </xf>
    <xf numFmtId="38" fontId="17" fillId="7" borderId="3" xfId="1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38" fontId="24" fillId="4" borderId="3" xfId="1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38" fontId="27" fillId="0" borderId="3" xfId="1" applyFont="1" applyFill="1" applyBorder="1" applyAlignment="1">
      <alignment vertical="center"/>
    </xf>
    <xf numFmtId="176" fontId="25" fillId="0" borderId="3" xfId="1" applyNumberFormat="1" applyFont="1" applyFill="1" applyBorder="1" applyAlignment="1">
      <alignment vertical="center"/>
    </xf>
    <xf numFmtId="38" fontId="27" fillId="7" borderId="3" xfId="1" applyFont="1" applyFill="1" applyBorder="1" applyAlignment="1">
      <alignment vertical="center"/>
    </xf>
    <xf numFmtId="176" fontId="25" fillId="7" borderId="3" xfId="1" applyNumberFormat="1" applyFont="1" applyFill="1" applyBorder="1" applyAlignment="1">
      <alignment vertical="center"/>
    </xf>
    <xf numFmtId="176" fontId="27" fillId="0" borderId="0" xfId="1" applyNumberFormat="1" applyFont="1" applyFill="1" applyBorder="1" applyAlignment="1">
      <alignment vertical="center"/>
    </xf>
    <xf numFmtId="0" fontId="27" fillId="0" borderId="0" xfId="0" applyFont="1" applyFill="1"/>
    <xf numFmtId="38" fontId="26" fillId="0" borderId="3" xfId="1" applyFont="1" applyFill="1" applyBorder="1" applyAlignment="1">
      <alignment horizontal="center" vertical="center"/>
    </xf>
    <xf numFmtId="38" fontId="26" fillId="7" borderId="3" xfId="1" applyFont="1" applyFill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 applyFill="1" applyBorder="1"/>
    <xf numFmtId="176" fontId="24" fillId="0" borderId="3" xfId="1" applyNumberFormat="1" applyFont="1" applyFill="1" applyBorder="1" applyAlignment="1">
      <alignment vertical="center"/>
    </xf>
    <xf numFmtId="176" fontId="27" fillId="0" borderId="3" xfId="1" applyNumberFormat="1" applyFont="1" applyFill="1" applyBorder="1" applyAlignment="1">
      <alignment vertical="center"/>
    </xf>
    <xf numFmtId="0" fontId="21" fillId="8" borderId="23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vertical="center"/>
    </xf>
    <xf numFmtId="38" fontId="28" fillId="0" borderId="3" xfId="1" applyFont="1" applyFill="1" applyBorder="1" applyAlignment="1">
      <alignment horizontal="center" vertical="center"/>
    </xf>
    <xf numFmtId="0" fontId="17" fillId="0" borderId="0" xfId="0" applyFont="1"/>
    <xf numFmtId="38" fontId="28" fillId="7" borderId="3" xfId="1" applyFont="1" applyFill="1" applyBorder="1" applyAlignment="1">
      <alignment horizontal="center" vertical="center"/>
    </xf>
    <xf numFmtId="38" fontId="17" fillId="4" borderId="3" xfId="1" applyFont="1" applyFill="1" applyBorder="1" applyAlignment="1">
      <alignment vertical="center"/>
    </xf>
    <xf numFmtId="38" fontId="24" fillId="3" borderId="3" xfId="1" applyFont="1" applyFill="1" applyBorder="1" applyAlignment="1">
      <alignment vertical="center"/>
    </xf>
    <xf numFmtId="38" fontId="23" fillId="0" borderId="2" xfId="1" applyFont="1" applyFill="1" applyBorder="1" applyAlignment="1">
      <alignment vertical="center"/>
    </xf>
    <xf numFmtId="0" fontId="29" fillId="0" borderId="0" xfId="0" applyFont="1"/>
    <xf numFmtId="38" fontId="29" fillId="0" borderId="2" xfId="1" applyFont="1" applyFill="1" applyBorder="1" applyAlignment="1">
      <alignment vertical="center"/>
    </xf>
    <xf numFmtId="0" fontId="21" fillId="10" borderId="10" xfId="0" applyFont="1" applyFill="1" applyBorder="1" applyAlignment="1">
      <alignment horizontal="center" vertical="center"/>
    </xf>
    <xf numFmtId="0" fontId="21" fillId="10" borderId="26" xfId="0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vertical="center"/>
    </xf>
    <xf numFmtId="38" fontId="10" fillId="0" borderId="3" xfId="1" applyFont="1" applyBorder="1" applyAlignment="1">
      <alignment vertical="center"/>
    </xf>
    <xf numFmtId="0" fontId="31" fillId="0" borderId="0" xfId="0" applyFont="1"/>
    <xf numFmtId="38" fontId="21" fillId="0" borderId="3" xfId="1" applyNumberFormat="1" applyFont="1" applyFill="1" applyBorder="1" applyAlignment="1">
      <alignment vertical="center"/>
    </xf>
    <xf numFmtId="38" fontId="21" fillId="7" borderId="3" xfId="1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/>
    </xf>
    <xf numFmtId="0" fontId="32" fillId="0" borderId="0" xfId="0" applyFont="1"/>
    <xf numFmtId="38" fontId="15" fillId="0" borderId="3" xfId="1" applyFont="1" applyFill="1" applyBorder="1" applyAlignment="1">
      <alignment vertical="center"/>
    </xf>
    <xf numFmtId="0" fontId="33" fillId="0" borderId="0" xfId="0" applyFont="1"/>
    <xf numFmtId="0" fontId="5" fillId="0" borderId="2" xfId="0" applyFont="1" applyBorder="1" applyAlignment="1">
      <alignment horizontal="center" vertical="center"/>
    </xf>
    <xf numFmtId="38" fontId="10" fillId="4" borderId="2" xfId="1" applyFont="1" applyFill="1" applyBorder="1" applyAlignment="1">
      <alignment vertical="center"/>
    </xf>
    <xf numFmtId="38" fontId="16" fillId="4" borderId="2" xfId="1" applyFont="1" applyFill="1" applyBorder="1" applyAlignment="1">
      <alignment vertical="center"/>
    </xf>
    <xf numFmtId="38" fontId="15" fillId="4" borderId="2" xfId="1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12" fillId="0" borderId="10" xfId="1" applyFont="1" applyBorder="1" applyAlignment="1">
      <alignment horizontal="center" vertical="center"/>
    </xf>
    <xf numFmtId="38" fontId="5" fillId="7" borderId="10" xfId="1" applyFont="1" applyFill="1" applyBorder="1" applyAlignment="1">
      <alignment horizontal="center" vertical="center"/>
    </xf>
    <xf numFmtId="38" fontId="10" fillId="7" borderId="10" xfId="1" applyFont="1" applyFill="1" applyBorder="1" applyAlignment="1">
      <alignment vertical="center"/>
    </xf>
    <xf numFmtId="38" fontId="16" fillId="0" borderId="10" xfId="1" applyFont="1" applyFill="1" applyBorder="1" applyAlignment="1">
      <alignment vertical="center"/>
    </xf>
    <xf numFmtId="38" fontId="15" fillId="0" borderId="10" xfId="1" applyFont="1" applyFill="1" applyBorder="1" applyAlignment="1">
      <alignment vertical="center"/>
    </xf>
    <xf numFmtId="38" fontId="24" fillId="5" borderId="3" xfId="1" applyFont="1" applyFill="1" applyBorder="1" applyAlignment="1">
      <alignment vertical="center"/>
    </xf>
    <xf numFmtId="38" fontId="17" fillId="5" borderId="3" xfId="1" applyFont="1" applyFill="1" applyBorder="1" applyAlignment="1">
      <alignment vertical="center"/>
    </xf>
    <xf numFmtId="176" fontId="21" fillId="5" borderId="3" xfId="1" applyNumberFormat="1" applyFont="1" applyFill="1" applyBorder="1" applyAlignment="1">
      <alignment vertical="center"/>
    </xf>
    <xf numFmtId="38" fontId="21" fillId="5" borderId="3" xfId="1" applyNumberFormat="1" applyFont="1" applyFill="1" applyBorder="1" applyAlignment="1">
      <alignment vertical="center"/>
    </xf>
    <xf numFmtId="38" fontId="23" fillId="12" borderId="2" xfId="1" applyFont="1" applyFill="1" applyBorder="1" applyAlignment="1">
      <alignment vertical="center"/>
    </xf>
    <xf numFmtId="38" fontId="29" fillId="12" borderId="2" xfId="1" applyFont="1" applyFill="1" applyBorder="1" applyAlignment="1">
      <alignment vertical="center"/>
    </xf>
    <xf numFmtId="176" fontId="24" fillId="12" borderId="2" xfId="1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11" fillId="8" borderId="10" xfId="0" applyFont="1" applyFill="1" applyBorder="1" applyAlignment="1">
      <alignment horizontal="center" vertical="center"/>
    </xf>
    <xf numFmtId="38" fontId="11" fillId="0" borderId="2" xfId="1" applyFont="1" applyFill="1" applyBorder="1" applyAlignment="1">
      <alignment vertical="center"/>
    </xf>
    <xf numFmtId="38" fontId="11" fillId="0" borderId="3" xfId="1" applyFont="1" applyFill="1" applyBorder="1" applyAlignment="1">
      <alignment vertical="center"/>
    </xf>
    <xf numFmtId="38" fontId="11" fillId="0" borderId="13" xfId="1" applyFont="1" applyFill="1" applyBorder="1" applyAlignment="1">
      <alignment vertical="center"/>
    </xf>
    <xf numFmtId="38" fontId="11" fillId="0" borderId="7" xfId="1" applyFont="1" applyFill="1" applyBorder="1" applyAlignment="1">
      <alignment vertical="center"/>
    </xf>
    <xf numFmtId="38" fontId="11" fillId="0" borderId="3" xfId="1" applyFont="1" applyBorder="1" applyAlignment="1">
      <alignment vertical="center"/>
    </xf>
    <xf numFmtId="38" fontId="11" fillId="0" borderId="1" xfId="1" applyFont="1" applyBorder="1" applyAlignment="1">
      <alignment horizontal="center" vertical="center"/>
    </xf>
    <xf numFmtId="176" fontId="4" fillId="0" borderId="27" xfId="1" applyNumberFormat="1" applyFont="1" applyFill="1" applyBorder="1" applyAlignment="1">
      <alignment vertical="center"/>
    </xf>
    <xf numFmtId="176" fontId="4" fillId="0" borderId="26" xfId="1" applyNumberFormat="1" applyFont="1" applyFill="1" applyBorder="1" applyAlignment="1">
      <alignment vertical="center"/>
    </xf>
    <xf numFmtId="0" fontId="34" fillId="13" borderId="10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38" fontId="24" fillId="5" borderId="2" xfId="1" applyFont="1" applyFill="1" applyBorder="1" applyAlignment="1">
      <alignment vertical="center"/>
    </xf>
    <xf numFmtId="176" fontId="24" fillId="5" borderId="2" xfId="1" applyNumberFormat="1" applyFont="1" applyFill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36" fillId="0" borderId="0" xfId="0" applyFont="1" applyBorder="1"/>
    <xf numFmtId="0" fontId="38" fillId="0" borderId="0" xfId="0" applyFont="1"/>
    <xf numFmtId="0" fontId="36" fillId="0" borderId="0" xfId="0" applyFont="1" applyFill="1" applyBorder="1"/>
    <xf numFmtId="0" fontId="38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76" fontId="24" fillId="7" borderId="3" xfId="1" applyNumberFormat="1" applyFont="1" applyFill="1" applyBorder="1" applyAlignment="1">
      <alignment vertical="center"/>
    </xf>
    <xf numFmtId="38" fontId="4" fillId="7" borderId="34" xfId="1" applyFont="1" applyFill="1" applyBorder="1" applyAlignment="1">
      <alignment vertical="center"/>
    </xf>
    <xf numFmtId="38" fontId="4" fillId="0" borderId="34" xfId="1" applyFont="1" applyFill="1" applyBorder="1" applyAlignment="1">
      <alignment vertical="center"/>
    </xf>
    <xf numFmtId="38" fontId="12" fillId="7" borderId="3" xfId="1" applyFont="1" applyFill="1" applyBorder="1" applyAlignment="1">
      <alignment horizontal="center" vertical="center"/>
    </xf>
    <xf numFmtId="38" fontId="10" fillId="7" borderId="3" xfId="1" applyFont="1" applyFill="1" applyBorder="1" applyAlignment="1">
      <alignment horizontal="center" vertical="center"/>
    </xf>
    <xf numFmtId="38" fontId="39" fillId="0" borderId="3" xfId="1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46" fontId="40" fillId="0" borderId="0" xfId="0" applyNumberFormat="1" applyFont="1" applyAlignment="1">
      <alignment horizontal="left"/>
    </xf>
    <xf numFmtId="0" fontId="40" fillId="0" borderId="0" xfId="0" applyFont="1"/>
    <xf numFmtId="38" fontId="12" fillId="0" borderId="3" xfId="1" applyFont="1" applyBorder="1" applyAlignment="1">
      <alignment horizontal="center" vertical="center"/>
    </xf>
    <xf numFmtId="38" fontId="10" fillId="4" borderId="3" xfId="1" applyFont="1" applyFill="1" applyBorder="1" applyAlignment="1">
      <alignment vertical="center"/>
    </xf>
    <xf numFmtId="38" fontId="10" fillId="6" borderId="3" xfId="1" applyFont="1" applyFill="1" applyBorder="1" applyAlignment="1">
      <alignment vertical="center"/>
    </xf>
    <xf numFmtId="38" fontId="4" fillId="11" borderId="3" xfId="1" applyFont="1" applyFill="1" applyBorder="1" applyAlignment="1">
      <alignment vertical="center"/>
    </xf>
    <xf numFmtId="38" fontId="10" fillId="11" borderId="3" xfId="1" applyFont="1" applyFill="1" applyBorder="1" applyAlignment="1">
      <alignment vertical="center"/>
    </xf>
    <xf numFmtId="38" fontId="5" fillId="11" borderId="3" xfId="1" applyFont="1" applyFill="1" applyBorder="1" applyAlignment="1">
      <alignment horizontal="center" vertical="center"/>
    </xf>
    <xf numFmtId="38" fontId="12" fillId="11" borderId="3" xfId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2" fillId="8" borderId="3" xfId="0" applyFont="1" applyFill="1" applyBorder="1" applyAlignment="1">
      <alignment horizontal="center" vertical="center"/>
    </xf>
    <xf numFmtId="38" fontId="15" fillId="7" borderId="3" xfId="1" applyFont="1" applyFill="1" applyBorder="1" applyAlignment="1">
      <alignment vertical="center"/>
    </xf>
    <xf numFmtId="38" fontId="15" fillId="8" borderId="3" xfId="1" applyFont="1" applyFill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44" fillId="8" borderId="3" xfId="0" applyFont="1" applyFill="1" applyBorder="1" applyAlignment="1">
      <alignment horizontal="center" vertical="center"/>
    </xf>
    <xf numFmtId="38" fontId="16" fillId="7" borderId="3" xfId="1" applyFont="1" applyFill="1" applyBorder="1" applyAlignment="1">
      <alignment vertical="center"/>
    </xf>
    <xf numFmtId="176" fontId="16" fillId="7" borderId="3" xfId="1" applyNumberFormat="1" applyFont="1" applyFill="1" applyBorder="1" applyAlignment="1">
      <alignment vertical="center"/>
    </xf>
    <xf numFmtId="38" fontId="16" fillId="8" borderId="3" xfId="1" applyFont="1" applyFill="1" applyBorder="1" applyAlignment="1">
      <alignment vertical="center"/>
    </xf>
    <xf numFmtId="176" fontId="16" fillId="8" borderId="3" xfId="1" applyNumberFormat="1" applyFont="1" applyFill="1" applyBorder="1" applyAlignment="1">
      <alignment vertical="center"/>
    </xf>
    <xf numFmtId="0" fontId="44" fillId="14" borderId="3" xfId="0" applyFont="1" applyFill="1" applyBorder="1" applyAlignment="1">
      <alignment horizontal="center" vertical="center"/>
    </xf>
    <xf numFmtId="38" fontId="16" fillId="14" borderId="3" xfId="1" applyFont="1" applyFill="1" applyBorder="1" applyAlignment="1">
      <alignment vertical="center"/>
    </xf>
    <xf numFmtId="176" fontId="16" fillId="14" borderId="3" xfId="1" applyNumberFormat="1" applyFont="1" applyFill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42" fillId="3" borderId="3" xfId="0" applyFont="1" applyFill="1" applyBorder="1" applyAlignment="1">
      <alignment horizontal="center" vertical="center"/>
    </xf>
    <xf numFmtId="38" fontId="42" fillId="7" borderId="3" xfId="1" applyFont="1" applyFill="1" applyBorder="1" applyAlignment="1">
      <alignment vertical="center"/>
    </xf>
    <xf numFmtId="38" fontId="42" fillId="14" borderId="3" xfId="1" applyFont="1" applyFill="1" applyBorder="1" applyAlignment="1">
      <alignment vertical="center"/>
    </xf>
    <xf numFmtId="0" fontId="45" fillId="0" borderId="0" xfId="0" applyFont="1"/>
    <xf numFmtId="0" fontId="44" fillId="9" borderId="3" xfId="0" applyFont="1" applyFill="1" applyBorder="1" applyAlignment="1">
      <alignment horizontal="center" vertical="center"/>
    </xf>
    <xf numFmtId="38" fontId="16" fillId="9" borderId="3" xfId="1" applyFont="1" applyFill="1" applyBorder="1" applyAlignment="1">
      <alignment vertical="center"/>
    </xf>
    <xf numFmtId="176" fontId="16" fillId="9" borderId="3" xfId="1" applyNumberFormat="1" applyFont="1" applyFill="1" applyBorder="1" applyAlignment="1">
      <alignment vertical="center"/>
    </xf>
    <xf numFmtId="38" fontId="15" fillId="9" borderId="3" xfId="1" applyFont="1" applyFill="1" applyBorder="1" applyAlignment="1">
      <alignment vertical="center"/>
    </xf>
    <xf numFmtId="0" fontId="44" fillId="3" borderId="22" xfId="0" applyFont="1" applyFill="1" applyBorder="1" applyAlignment="1">
      <alignment horizontal="center" vertical="center"/>
    </xf>
    <xf numFmtId="0" fontId="44" fillId="3" borderId="27" xfId="0" applyFont="1" applyFill="1" applyBorder="1" applyAlignment="1">
      <alignment horizontal="center" vertical="center"/>
    </xf>
    <xf numFmtId="38" fontId="16" fillId="7" borderId="22" xfId="1" applyFont="1" applyFill="1" applyBorder="1" applyAlignment="1">
      <alignment vertical="center"/>
    </xf>
    <xf numFmtId="176" fontId="16" fillId="7" borderId="27" xfId="1" applyNumberFormat="1" applyFont="1" applyFill="1" applyBorder="1" applyAlignment="1">
      <alignment vertical="center"/>
    </xf>
    <xf numFmtId="38" fontId="16" fillId="3" borderId="22" xfId="1" applyFont="1" applyFill="1" applyBorder="1" applyAlignment="1">
      <alignment vertical="center"/>
    </xf>
    <xf numFmtId="176" fontId="16" fillId="3" borderId="27" xfId="1" applyNumberFormat="1" applyFont="1" applyFill="1" applyBorder="1" applyAlignment="1">
      <alignment vertical="center"/>
    </xf>
    <xf numFmtId="38" fontId="16" fillId="3" borderId="23" xfId="1" applyFont="1" applyFill="1" applyBorder="1" applyAlignment="1">
      <alignment vertical="center"/>
    </xf>
    <xf numFmtId="176" fontId="16" fillId="3" borderId="26" xfId="1" applyNumberFormat="1" applyFont="1" applyFill="1" applyBorder="1" applyAlignment="1">
      <alignment vertical="center"/>
    </xf>
    <xf numFmtId="38" fontId="15" fillId="3" borderId="3" xfId="1" applyFont="1" applyFill="1" applyBorder="1" applyAlignment="1">
      <alignment vertical="center"/>
    </xf>
    <xf numFmtId="38" fontId="15" fillId="3" borderId="10" xfId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0" fillId="0" borderId="7" xfId="0" applyNumberFormat="1" applyBorder="1"/>
    <xf numFmtId="38" fontId="0" fillId="0" borderId="10" xfId="0" applyNumberFormat="1" applyBorder="1"/>
    <xf numFmtId="0" fontId="4" fillId="0" borderId="11" xfId="0" applyFont="1" applyFill="1" applyBorder="1" applyAlignment="1">
      <alignment horizontal="center" vertical="center"/>
    </xf>
    <xf numFmtId="176" fontId="16" fillId="4" borderId="25" xfId="1" applyNumberFormat="1" applyFont="1" applyFill="1" applyBorder="1" applyAlignment="1">
      <alignment vertical="center"/>
    </xf>
    <xf numFmtId="176" fontId="16" fillId="0" borderId="34" xfId="1" applyNumberFormat="1" applyFont="1" applyFill="1" applyBorder="1" applyAlignment="1">
      <alignment vertical="center"/>
    </xf>
    <xf numFmtId="176" fontId="16" fillId="0" borderId="24" xfId="1" applyNumberFormat="1" applyFont="1" applyFill="1" applyBorder="1" applyAlignment="1">
      <alignment vertical="center"/>
    </xf>
    <xf numFmtId="0" fontId="0" fillId="0" borderId="3" xfId="0" applyBorder="1"/>
    <xf numFmtId="0" fontId="16" fillId="2" borderId="24" xfId="0" applyFont="1" applyFill="1" applyBorder="1" applyAlignment="1">
      <alignment horizontal="center" vertical="center"/>
    </xf>
    <xf numFmtId="38" fontId="0" fillId="0" borderId="22" xfId="0" applyNumberFormat="1" applyBorder="1"/>
    <xf numFmtId="38" fontId="0" fillId="0" borderId="27" xfId="0" applyNumberFormat="1" applyBorder="1"/>
    <xf numFmtId="38" fontId="0" fillId="0" borderId="23" xfId="0" applyNumberFormat="1" applyBorder="1"/>
    <xf numFmtId="0" fontId="0" fillId="0" borderId="10" xfId="0" applyBorder="1"/>
    <xf numFmtId="38" fontId="0" fillId="0" borderId="26" xfId="0" applyNumberFormat="1" applyBorder="1"/>
    <xf numFmtId="0" fontId="4" fillId="0" borderId="19" xfId="0" applyFont="1" applyFill="1" applyBorder="1" applyAlignment="1">
      <alignment horizontal="center" vertical="center"/>
    </xf>
    <xf numFmtId="38" fontId="11" fillId="0" borderId="10" xfId="1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0" xfId="1" applyFont="1" applyBorder="1" applyAlignment="1">
      <alignment vertical="center"/>
    </xf>
    <xf numFmtId="0" fontId="24" fillId="0" borderId="43" xfId="0" applyFont="1" applyBorder="1"/>
    <xf numFmtId="0" fontId="13" fillId="0" borderId="8" xfId="0" applyFont="1" applyBorder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6" fillId="2" borderId="3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top"/>
    </xf>
    <xf numFmtId="0" fontId="22" fillId="0" borderId="41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10" borderId="39" xfId="0" applyFont="1" applyFill="1" applyBorder="1" applyAlignment="1">
      <alignment horizontal="center" vertical="center" wrapText="1"/>
    </xf>
    <xf numFmtId="0" fontId="21" fillId="10" borderId="40" xfId="0" applyFont="1" applyFill="1" applyBorder="1" applyAlignment="1">
      <alignment horizontal="center" vertical="center"/>
    </xf>
    <xf numFmtId="0" fontId="21" fillId="11" borderId="3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/>
    </xf>
    <xf numFmtId="0" fontId="21" fillId="11" borderId="39" xfId="0" applyFont="1" applyFill="1" applyBorder="1" applyAlignment="1">
      <alignment horizontal="center" vertical="center" wrapText="1"/>
    </xf>
    <xf numFmtId="0" fontId="21" fillId="11" borderId="39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/>
    </xf>
    <xf numFmtId="0" fontId="21" fillId="8" borderId="38" xfId="0" applyFont="1" applyFill="1" applyBorder="1" applyAlignment="1">
      <alignment horizontal="center" vertical="center" wrapText="1"/>
    </xf>
    <xf numFmtId="0" fontId="21" fillId="8" borderId="39" xfId="0" applyFont="1" applyFill="1" applyBorder="1" applyAlignment="1">
      <alignment horizontal="center" vertical="center" wrapText="1"/>
    </xf>
    <xf numFmtId="0" fontId="21" fillId="8" borderId="39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1" fillId="11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44" fillId="3" borderId="38" xfId="0" applyFont="1" applyFill="1" applyBorder="1" applyAlignment="1">
      <alignment horizontal="center" vertical="center" wrapText="1"/>
    </xf>
    <xf numFmtId="0" fontId="44" fillId="3" borderId="39" xfId="0" applyFont="1" applyFill="1" applyBorder="1" applyAlignment="1">
      <alignment horizontal="center" vertical="center" wrapText="1"/>
    </xf>
    <xf numFmtId="0" fontId="44" fillId="3" borderId="40" xfId="0" applyFont="1" applyFill="1" applyBorder="1" applyAlignment="1">
      <alignment horizontal="center" vertical="center"/>
    </xf>
    <xf numFmtId="0" fontId="44" fillId="14" borderId="3" xfId="0" applyFont="1" applyFill="1" applyBorder="1" applyAlignment="1">
      <alignment horizontal="center" vertical="center" wrapText="1"/>
    </xf>
    <xf numFmtId="0" fontId="44" fillId="14" borderId="3" xfId="0" applyFont="1" applyFill="1" applyBorder="1" applyAlignment="1">
      <alignment horizontal="center" vertical="center"/>
    </xf>
    <xf numFmtId="0" fontId="44" fillId="9" borderId="3" xfId="0" applyFont="1" applyFill="1" applyBorder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 wrapText="1"/>
    </xf>
    <xf numFmtId="0" fontId="44" fillId="8" borderId="3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/>
    </xf>
  </cellXfs>
  <cellStyles count="25">
    <cellStyle name="Normal" xfId="9" xr:uid="{67D9C864-1227-49D6-89E7-DCBC853827D6}"/>
    <cellStyle name="パーセント 2" xfId="8" xr:uid="{FBD96F1D-D4CD-4BD4-81E7-88FCF975285F}"/>
    <cellStyle name="パーセント 2 2" xfId="15" xr:uid="{ABDA5B85-C6A9-4D1F-AD7A-C1F83364C861}"/>
    <cellStyle name="パーセント 3" xfId="19" xr:uid="{016B9FF1-26E0-4BE4-9BAE-A7F31294CD1C}"/>
    <cellStyle name="パーセント 4" xfId="22" xr:uid="{A44BF33B-D6E5-4DF5-B426-4A1FB786C4CE}"/>
    <cellStyle name="パーセント 5" xfId="3" xr:uid="{2D917E42-D9F8-4DE7-A6AD-670CFE878DBF}"/>
    <cellStyle name="桁区切り" xfId="1" builtinId="6"/>
    <cellStyle name="桁区切り 2" xfId="7" xr:uid="{386B5F33-FF81-4E58-B55B-09B8F37ED655}"/>
    <cellStyle name="桁区切り 2 2" xfId="14" xr:uid="{20E626EC-18E1-4C76-B124-945CC15FA36A}"/>
    <cellStyle name="桁区切り 3" xfId="18" xr:uid="{0784F6BC-748A-4C22-8F44-2045234F2D58}"/>
    <cellStyle name="桁区切り 4" xfId="21" xr:uid="{C11A7D55-431F-4962-A8EE-91DDAFDBBBC5}"/>
    <cellStyle name="桁区切り 5" xfId="4" xr:uid="{D7C67D6E-AF98-4A65-97B7-2A230A90EE89}"/>
    <cellStyle name="標準" xfId="0" builtinId="0"/>
    <cellStyle name="標準 10" xfId="24" xr:uid="{EDB5E1E7-176D-40B4-A752-21A0B1EE3594}"/>
    <cellStyle name="標準 2" xfId="5" xr:uid="{25A8564E-7272-437D-9CCF-0C0F3C78CAC5}"/>
    <cellStyle name="標準 2 2" xfId="20" xr:uid="{2140B446-FD74-4F00-8D63-F5F1E90B273E}"/>
    <cellStyle name="標準 2 3" xfId="11" xr:uid="{439BF638-DF39-4211-811B-C4E9EEB28F0B}"/>
    <cellStyle name="標準 3" xfId="6" xr:uid="{A1740563-1F6F-4D87-AB46-1A16C06ECB42}"/>
    <cellStyle name="標準 3 2" xfId="13" xr:uid="{372489D3-3966-4C81-BAB3-5FE18B039D41}"/>
    <cellStyle name="標準 4" xfId="16" xr:uid="{CE74F2DA-A5C7-4656-845B-43C222FED5B1}"/>
    <cellStyle name="標準 5" xfId="17" xr:uid="{A04BC1B0-C812-418D-BCBB-AE09BC41756F}"/>
    <cellStyle name="標準 6" xfId="12" xr:uid="{43D3867F-3C22-4439-A4ED-EC20CD35ADE8}"/>
    <cellStyle name="標準 7" xfId="10" xr:uid="{3D519A10-6378-424D-BF40-26BDE52E3170}"/>
    <cellStyle name="標準 8" xfId="23" xr:uid="{DF86DE0C-5D11-499D-B54A-2F9075A5B5EA}"/>
    <cellStyle name="標準 9" xfId="2" xr:uid="{4CD646E1-EB33-4A11-8615-464EE23380E7}"/>
  </cellStyles>
  <dxfs count="0"/>
  <tableStyles count="0" defaultTableStyle="TableStyleMedium2" defaultPivotStyle="PivotStyleLight16"/>
  <colors>
    <mruColors>
      <color rgb="FFFFCCFF"/>
      <color rgb="FFFF99FF"/>
      <color rgb="FF9999FF"/>
      <color rgb="FFFFEBB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6C991-0875-4D95-B324-86F2EA144824}">
  <sheetPr>
    <pageSetUpPr fitToPage="1"/>
  </sheetPr>
  <dimension ref="B1:BH60"/>
  <sheetViews>
    <sheetView zoomScaleNormal="100" workbookViewId="0">
      <pane xSplit="3" ySplit="3" topLeftCell="D55" activePane="bottomRight" state="frozen"/>
      <selection pane="topRight" activeCell="D1" sqref="D1"/>
      <selection pane="bottomLeft" activeCell="A4" sqref="A4"/>
      <selection pane="bottomRight" activeCell="F8" sqref="F8"/>
    </sheetView>
  </sheetViews>
  <sheetFormatPr defaultRowHeight="18.75"/>
  <cols>
    <col min="1" max="1" width="3.625" customWidth="1"/>
    <col min="4" max="4" width="10.875" customWidth="1"/>
    <col min="5" max="5" width="6.625" style="38" customWidth="1"/>
    <col min="6" max="7" width="5.625" style="38" customWidth="1"/>
    <col min="10" max="12" width="5.625" style="38" customWidth="1"/>
    <col min="15" max="17" width="5.625" style="38" customWidth="1"/>
    <col min="20" max="22" width="5.625" style="38" customWidth="1"/>
    <col min="25" max="27" width="5.625" customWidth="1"/>
    <col min="30" max="32" width="5.625" style="38" customWidth="1"/>
    <col min="35" max="37" width="5.625" customWidth="1"/>
    <col min="40" max="42" width="5.625" customWidth="1"/>
    <col min="45" max="47" width="5.625" customWidth="1"/>
    <col min="55" max="55" width="13.5" customWidth="1"/>
    <col min="56" max="56" width="7.125" customWidth="1"/>
    <col min="57" max="58" width="6.625" customWidth="1"/>
  </cols>
  <sheetData>
    <row r="1" spans="2:59" ht="33" customHeight="1" thickBot="1">
      <c r="B1" s="229" t="s">
        <v>299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137"/>
      <c r="W1" s="29"/>
      <c r="X1" s="29"/>
      <c r="Y1" s="29"/>
      <c r="Z1" s="29"/>
      <c r="AA1" s="29"/>
      <c r="AB1" s="29"/>
      <c r="AC1" s="29"/>
      <c r="AD1" s="137"/>
      <c r="AE1" s="137"/>
      <c r="AF1" s="137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2:59">
      <c r="B2" s="234" t="s">
        <v>51</v>
      </c>
      <c r="C2" s="231"/>
      <c r="D2" s="230" t="s">
        <v>238</v>
      </c>
      <c r="E2" s="232"/>
      <c r="F2" s="232"/>
      <c r="G2" s="232"/>
      <c r="H2" s="231"/>
      <c r="I2" s="230" t="s">
        <v>223</v>
      </c>
      <c r="J2" s="232"/>
      <c r="K2" s="232"/>
      <c r="L2" s="232"/>
      <c r="M2" s="231"/>
      <c r="N2" s="230" t="s">
        <v>224</v>
      </c>
      <c r="O2" s="232"/>
      <c r="P2" s="232"/>
      <c r="Q2" s="232"/>
      <c r="R2" s="231"/>
      <c r="S2" s="230" t="s">
        <v>225</v>
      </c>
      <c r="T2" s="232"/>
      <c r="U2" s="232"/>
      <c r="V2" s="232"/>
      <c r="W2" s="231"/>
      <c r="X2" s="230" t="s">
        <v>226</v>
      </c>
      <c r="Y2" s="232"/>
      <c r="Z2" s="232"/>
      <c r="AA2" s="232"/>
      <c r="AB2" s="231"/>
      <c r="AC2" s="230" t="s">
        <v>227</v>
      </c>
      <c r="AD2" s="232"/>
      <c r="AE2" s="232"/>
      <c r="AF2" s="232"/>
      <c r="AG2" s="231"/>
      <c r="AH2" s="230" t="s">
        <v>228</v>
      </c>
      <c r="AI2" s="232"/>
      <c r="AJ2" s="232"/>
      <c r="AK2" s="232"/>
      <c r="AL2" s="231"/>
      <c r="AM2" s="230" t="s">
        <v>229</v>
      </c>
      <c r="AN2" s="232"/>
      <c r="AO2" s="232"/>
      <c r="AP2" s="232"/>
      <c r="AQ2" s="231"/>
      <c r="AR2" s="230" t="s">
        <v>230</v>
      </c>
      <c r="AS2" s="232"/>
      <c r="AT2" s="232"/>
      <c r="AU2" s="232"/>
      <c r="AV2" s="231"/>
      <c r="AW2" s="230" t="s">
        <v>56</v>
      </c>
      <c r="AX2" s="231"/>
      <c r="AY2" s="230" t="s">
        <v>55</v>
      </c>
      <c r="AZ2" s="231"/>
      <c r="BA2" s="230" t="s">
        <v>54</v>
      </c>
      <c r="BB2" s="231"/>
      <c r="BC2" s="230" t="s">
        <v>53</v>
      </c>
      <c r="BD2" s="232"/>
      <c r="BE2" s="232"/>
      <c r="BF2" s="232"/>
      <c r="BG2" s="233"/>
    </row>
    <row r="3" spans="2:59" ht="30" customHeight="1" thickBot="1">
      <c r="B3" s="235"/>
      <c r="C3" s="236"/>
      <c r="D3" s="1"/>
      <c r="E3" s="138" t="s">
        <v>168</v>
      </c>
      <c r="F3" s="138" t="s">
        <v>169</v>
      </c>
      <c r="G3" s="138" t="s">
        <v>222</v>
      </c>
      <c r="H3" s="208" t="s">
        <v>50</v>
      </c>
      <c r="I3" s="1"/>
      <c r="J3" s="138" t="s">
        <v>168</v>
      </c>
      <c r="K3" s="138" t="s">
        <v>169</v>
      </c>
      <c r="L3" s="138" t="s">
        <v>222</v>
      </c>
      <c r="M3" s="208" t="s">
        <v>50</v>
      </c>
      <c r="N3" s="1"/>
      <c r="O3" s="138" t="s">
        <v>168</v>
      </c>
      <c r="P3" s="138" t="s">
        <v>169</v>
      </c>
      <c r="Q3" s="138" t="s">
        <v>222</v>
      </c>
      <c r="R3" s="208" t="s">
        <v>50</v>
      </c>
      <c r="S3" s="1"/>
      <c r="T3" s="138" t="s">
        <v>168</v>
      </c>
      <c r="U3" s="138" t="s">
        <v>169</v>
      </c>
      <c r="V3" s="138" t="s">
        <v>222</v>
      </c>
      <c r="W3" s="208" t="s">
        <v>50</v>
      </c>
      <c r="X3" s="1"/>
      <c r="Y3" s="138" t="s">
        <v>168</v>
      </c>
      <c r="Z3" s="138" t="s">
        <v>169</v>
      </c>
      <c r="AA3" s="138" t="s">
        <v>222</v>
      </c>
      <c r="AB3" s="208" t="s">
        <v>50</v>
      </c>
      <c r="AC3" s="1"/>
      <c r="AD3" s="138" t="s">
        <v>168</v>
      </c>
      <c r="AE3" s="138" t="s">
        <v>169</v>
      </c>
      <c r="AF3" s="138" t="s">
        <v>222</v>
      </c>
      <c r="AG3" s="208" t="s">
        <v>50</v>
      </c>
      <c r="AH3" s="1"/>
      <c r="AI3" s="138" t="s">
        <v>168</v>
      </c>
      <c r="AJ3" s="138" t="s">
        <v>169</v>
      </c>
      <c r="AK3" s="138" t="s">
        <v>222</v>
      </c>
      <c r="AL3" s="208" t="s">
        <v>50</v>
      </c>
      <c r="AM3" s="1"/>
      <c r="AN3" s="138" t="s">
        <v>168</v>
      </c>
      <c r="AO3" s="138" t="s">
        <v>169</v>
      </c>
      <c r="AP3" s="138" t="s">
        <v>222</v>
      </c>
      <c r="AQ3" s="208" t="s">
        <v>50</v>
      </c>
      <c r="AR3" s="1"/>
      <c r="AS3" s="138" t="s">
        <v>168</v>
      </c>
      <c r="AT3" s="138" t="s">
        <v>169</v>
      </c>
      <c r="AU3" s="138" t="s">
        <v>222</v>
      </c>
      <c r="AV3" s="208" t="s">
        <v>50</v>
      </c>
      <c r="AW3" s="138" t="s">
        <v>169</v>
      </c>
      <c r="AX3" s="208" t="s">
        <v>50</v>
      </c>
      <c r="AY3" s="138" t="s">
        <v>169</v>
      </c>
      <c r="AZ3" s="208" t="s">
        <v>50</v>
      </c>
      <c r="BA3" s="138" t="s">
        <v>169</v>
      </c>
      <c r="BB3" s="208" t="s">
        <v>50</v>
      </c>
      <c r="BC3" s="1"/>
      <c r="BD3" s="33" t="s">
        <v>168</v>
      </c>
      <c r="BE3" s="33" t="s">
        <v>231</v>
      </c>
      <c r="BF3" s="33" t="s">
        <v>232</v>
      </c>
      <c r="BG3" s="21" t="s">
        <v>50</v>
      </c>
    </row>
    <row r="4" spans="2:59" ht="30" customHeight="1">
      <c r="B4" s="10" t="s">
        <v>293</v>
      </c>
      <c r="C4" s="15" t="s">
        <v>166</v>
      </c>
      <c r="D4" s="32">
        <f>E4+F4+G4</f>
        <v>0</v>
      </c>
      <c r="E4" s="139"/>
      <c r="F4" s="139"/>
      <c r="G4" s="139"/>
      <c r="H4" s="30"/>
      <c r="I4" s="32">
        <f>J4+K4+L4</f>
        <v>0</v>
      </c>
      <c r="J4" s="139"/>
      <c r="K4" s="139"/>
      <c r="L4" s="139"/>
      <c r="M4" s="30"/>
      <c r="N4" s="32">
        <f>O4+P4+Q4</f>
        <v>0</v>
      </c>
      <c r="O4" s="139"/>
      <c r="P4" s="139"/>
      <c r="Q4" s="139"/>
      <c r="R4" s="30"/>
      <c r="S4" s="32">
        <f>T4+U4+V4</f>
        <v>0</v>
      </c>
      <c r="T4" s="139"/>
      <c r="U4" s="139"/>
      <c r="V4" s="139"/>
      <c r="W4" s="30"/>
      <c r="X4" s="32">
        <f>Y4+Z4+AA4</f>
        <v>0</v>
      </c>
      <c r="Y4" s="139"/>
      <c r="Z4" s="139"/>
      <c r="AA4" s="139"/>
      <c r="AB4" s="30"/>
      <c r="AC4" s="32">
        <f>AD4+AE4+AF4</f>
        <v>0</v>
      </c>
      <c r="AD4" s="139"/>
      <c r="AE4" s="139"/>
      <c r="AF4" s="139"/>
      <c r="AG4" s="30"/>
      <c r="AH4" s="32">
        <f>AI4+AJ4+AK4</f>
        <v>0</v>
      </c>
      <c r="AI4" s="139"/>
      <c r="AJ4" s="139"/>
      <c r="AK4" s="139"/>
      <c r="AL4" s="30"/>
      <c r="AM4" s="32">
        <f>AN4+AO4+AP4</f>
        <v>0</v>
      </c>
      <c r="AN4" s="139"/>
      <c r="AO4" s="139"/>
      <c r="AP4" s="139"/>
      <c r="AQ4" s="30"/>
      <c r="AR4" s="32">
        <f>AS4+AT4+AU4</f>
        <v>0</v>
      </c>
      <c r="AS4" s="139"/>
      <c r="AT4" s="139"/>
      <c r="AU4" s="139"/>
      <c r="AV4" s="30"/>
      <c r="AW4" s="30"/>
      <c r="AX4" s="30"/>
      <c r="AY4" s="30"/>
      <c r="AZ4" s="30"/>
      <c r="BA4" s="30"/>
      <c r="BB4" s="30"/>
      <c r="BC4" s="32">
        <f>BD4+BE4+BF4</f>
        <v>0</v>
      </c>
      <c r="BD4" s="16">
        <f>SUM(E4+J4+O4+T4+Y4+AD4+AI4+AN4+AS4)</f>
        <v>0</v>
      </c>
      <c r="BE4" s="16">
        <f>SUM(F4+K4+P4+U4+Z4+AE4+AJ4+AO4+AT4+AW4+AY4+BA4)</f>
        <v>0</v>
      </c>
      <c r="BF4" s="16">
        <f>SUM(G4+L4+Q4+V4+AA4+AF4+AK4+AP4+AU4)</f>
        <v>0</v>
      </c>
      <c r="BG4" s="213"/>
    </row>
    <row r="5" spans="2:59" ht="30" customHeight="1">
      <c r="B5" s="10" t="s">
        <v>294</v>
      </c>
      <c r="C5" s="15" t="s">
        <v>167</v>
      </c>
      <c r="D5" s="32">
        <f t="shared" ref="D5:D59" si="0">E5+F5+G5</f>
        <v>0</v>
      </c>
      <c r="E5" s="139"/>
      <c r="F5" s="139"/>
      <c r="G5" s="139"/>
      <c r="H5" s="8" t="e">
        <f>SUM(D5/D4*100)</f>
        <v>#DIV/0!</v>
      </c>
      <c r="I5" s="32">
        <f t="shared" ref="I5:I49" si="1">J5+K5+L5</f>
        <v>0</v>
      </c>
      <c r="J5" s="139"/>
      <c r="K5" s="139"/>
      <c r="L5" s="139"/>
      <c r="M5" s="8" t="e">
        <f>SUM(I5/I4*100)</f>
        <v>#DIV/0!</v>
      </c>
      <c r="N5" s="32">
        <f t="shared" ref="N5:N49" si="2">O5+P5+Q5</f>
        <v>0</v>
      </c>
      <c r="O5" s="139"/>
      <c r="P5" s="139"/>
      <c r="Q5" s="139"/>
      <c r="R5" s="8" t="e">
        <f>SUM(N5/N4*100)</f>
        <v>#DIV/0!</v>
      </c>
      <c r="S5" s="32">
        <f t="shared" ref="S5:S49" si="3">T5+U5+V5</f>
        <v>0</v>
      </c>
      <c r="T5" s="139"/>
      <c r="U5" s="139"/>
      <c r="V5" s="139"/>
      <c r="W5" s="8" t="e">
        <f>SUM(S5/S4*100)</f>
        <v>#DIV/0!</v>
      </c>
      <c r="X5" s="32">
        <f t="shared" ref="X5:X49" si="4">Y5+Z5+AA5</f>
        <v>0</v>
      </c>
      <c r="Y5" s="139"/>
      <c r="Z5" s="139"/>
      <c r="AA5" s="139"/>
      <c r="AB5" s="8" t="e">
        <f>SUM(X5/X4*100)</f>
        <v>#DIV/0!</v>
      </c>
      <c r="AC5" s="32">
        <f t="shared" ref="AC5:AC49" si="5">AD5+AE5+AF5</f>
        <v>0</v>
      </c>
      <c r="AD5" s="139"/>
      <c r="AE5" s="139"/>
      <c r="AF5" s="139"/>
      <c r="AG5" s="8" t="e">
        <f>SUM(AC5/AC4*100)</f>
        <v>#DIV/0!</v>
      </c>
      <c r="AH5" s="32">
        <f t="shared" ref="AH5:AH49" si="6">AI5+AJ5+AK5</f>
        <v>0</v>
      </c>
      <c r="AI5" s="139"/>
      <c r="AJ5" s="139"/>
      <c r="AK5" s="139"/>
      <c r="AL5" s="8" t="e">
        <f>SUM(AH5/AH4*100)</f>
        <v>#DIV/0!</v>
      </c>
      <c r="AM5" s="32">
        <f t="shared" ref="AM5:AM49" si="7">AN5+AO5+AP5</f>
        <v>0</v>
      </c>
      <c r="AN5" s="139"/>
      <c r="AO5" s="139"/>
      <c r="AP5" s="139"/>
      <c r="AQ5" s="8" t="e">
        <f>SUM(AM5/AM4*100)</f>
        <v>#DIV/0!</v>
      </c>
      <c r="AR5" s="32">
        <f t="shared" ref="AR5:AR49" si="8">AS5+AT5+AU5</f>
        <v>0</v>
      </c>
      <c r="AS5" s="139"/>
      <c r="AT5" s="139"/>
      <c r="AU5" s="139"/>
      <c r="AV5" s="8" t="e">
        <f>SUM(AR5/AR4*100)</f>
        <v>#DIV/0!</v>
      </c>
      <c r="AW5" s="226"/>
      <c r="AX5" s="8" t="e">
        <f t="shared" ref="AX5:AX15" si="9">SUM(AW5/AW4*100)</f>
        <v>#DIV/0!</v>
      </c>
      <c r="AY5" s="226"/>
      <c r="AZ5" s="8" t="e">
        <f t="shared" ref="AZ5:BB15" si="10">SUM(AY5/AY4*100)</f>
        <v>#DIV/0!</v>
      </c>
      <c r="BA5" s="226"/>
      <c r="BB5" s="8" t="e">
        <f t="shared" si="10"/>
        <v>#DIV/0!</v>
      </c>
      <c r="BC5" s="32">
        <f t="shared" ref="BC5:BC49" si="11">BD5+BE5+BF5</f>
        <v>0</v>
      </c>
      <c r="BD5" s="16">
        <f t="shared" ref="BD5:BD59" si="12">SUM(E5+J5+O5+T5+Y5+AD5+AI5+AN5+AS5)</f>
        <v>0</v>
      </c>
      <c r="BE5" s="16">
        <f t="shared" ref="BE5:BE59" si="13">SUM(F5+K5+P5+U5+Z5+AE5+AJ5+AO5+AT5+AW5+AY5+BA5)</f>
        <v>0</v>
      </c>
      <c r="BF5" s="16">
        <f t="shared" ref="BF5:BF59" si="14">SUM(G5+L5+Q5+V5+AA5+AF5+AK5+AP5+AU5)</f>
        <v>0</v>
      </c>
      <c r="BG5" s="145" t="e">
        <f>SUM(BC5/BC4*100)</f>
        <v>#DIV/0!</v>
      </c>
    </row>
    <row r="6" spans="2:59" ht="30" customHeight="1">
      <c r="B6" s="10" t="s">
        <v>295</v>
      </c>
      <c r="C6" s="15" t="s">
        <v>165</v>
      </c>
      <c r="D6" s="32">
        <f t="shared" si="0"/>
        <v>0</v>
      </c>
      <c r="E6" s="139"/>
      <c r="F6" s="139"/>
      <c r="G6" s="139"/>
      <c r="H6" s="8" t="e">
        <f t="shared" ref="H6:H59" si="15">SUM(D6/D5*100)</f>
        <v>#DIV/0!</v>
      </c>
      <c r="I6" s="32">
        <f t="shared" si="1"/>
        <v>0</v>
      </c>
      <c r="J6" s="139"/>
      <c r="K6" s="139"/>
      <c r="L6" s="139"/>
      <c r="M6" s="8" t="e">
        <f t="shared" ref="M6:M59" si="16">SUM(I6/I5*100)</f>
        <v>#DIV/0!</v>
      </c>
      <c r="N6" s="32">
        <f t="shared" si="2"/>
        <v>0</v>
      </c>
      <c r="O6" s="139"/>
      <c r="P6" s="139"/>
      <c r="Q6" s="139"/>
      <c r="R6" s="8" t="e">
        <f t="shared" ref="R6:R59" si="17">SUM(N6/N5*100)</f>
        <v>#DIV/0!</v>
      </c>
      <c r="S6" s="32">
        <f t="shared" si="3"/>
        <v>0</v>
      </c>
      <c r="T6" s="139"/>
      <c r="U6" s="139"/>
      <c r="V6" s="139"/>
      <c r="W6" s="8" t="e">
        <f t="shared" ref="W6:W59" si="18">SUM(S6/S5*100)</f>
        <v>#DIV/0!</v>
      </c>
      <c r="X6" s="32">
        <f t="shared" si="4"/>
        <v>0</v>
      </c>
      <c r="Y6" s="139"/>
      <c r="Z6" s="139"/>
      <c r="AA6" s="139"/>
      <c r="AB6" s="8" t="e">
        <f t="shared" ref="AB6:AB59" si="19">SUM(X6/X5*100)</f>
        <v>#DIV/0!</v>
      </c>
      <c r="AC6" s="32">
        <f t="shared" si="5"/>
        <v>0</v>
      </c>
      <c r="AD6" s="139"/>
      <c r="AE6" s="139"/>
      <c r="AF6" s="139"/>
      <c r="AG6" s="8" t="e">
        <f t="shared" ref="AG6:AG59" si="20">SUM(AC6/AC5*100)</f>
        <v>#DIV/0!</v>
      </c>
      <c r="AH6" s="32">
        <f t="shared" si="6"/>
        <v>0</v>
      </c>
      <c r="AI6" s="139"/>
      <c r="AJ6" s="139"/>
      <c r="AK6" s="139"/>
      <c r="AL6" s="8" t="e">
        <f t="shared" ref="AL6:AL59" si="21">SUM(AH6/AH5*100)</f>
        <v>#DIV/0!</v>
      </c>
      <c r="AM6" s="32">
        <f t="shared" si="7"/>
        <v>0</v>
      </c>
      <c r="AN6" s="139"/>
      <c r="AO6" s="139"/>
      <c r="AP6" s="139"/>
      <c r="AQ6" s="8" t="e">
        <f t="shared" ref="AQ6:AQ59" si="22">SUM(AM6/AM5*100)</f>
        <v>#DIV/0!</v>
      </c>
      <c r="AR6" s="32">
        <f t="shared" si="8"/>
        <v>0</v>
      </c>
      <c r="AS6" s="139"/>
      <c r="AT6" s="139"/>
      <c r="AU6" s="139"/>
      <c r="AV6" s="8" t="e">
        <f t="shared" ref="AV6:AV59" si="23">SUM(AR6/AR5*100)</f>
        <v>#DIV/0!</v>
      </c>
      <c r="AW6" s="226"/>
      <c r="AX6" s="8" t="e">
        <f t="shared" si="9"/>
        <v>#DIV/0!</v>
      </c>
      <c r="AY6" s="226"/>
      <c r="AZ6" s="8" t="e">
        <f t="shared" si="10"/>
        <v>#DIV/0!</v>
      </c>
      <c r="BA6" s="226"/>
      <c r="BB6" s="8" t="e">
        <f t="shared" si="10"/>
        <v>#DIV/0!</v>
      </c>
      <c r="BC6" s="32">
        <f t="shared" si="11"/>
        <v>0</v>
      </c>
      <c r="BD6" s="16">
        <f t="shared" si="12"/>
        <v>0</v>
      </c>
      <c r="BE6" s="16">
        <f t="shared" si="13"/>
        <v>0</v>
      </c>
      <c r="BF6" s="16">
        <f t="shared" si="14"/>
        <v>0</v>
      </c>
      <c r="BG6" s="145" t="e">
        <f t="shared" ref="BG6:BG10" si="24">SUM(BC6/BC5*100)</f>
        <v>#DIV/0!</v>
      </c>
    </row>
    <row r="7" spans="2:59" ht="30" customHeight="1">
      <c r="B7" s="10" t="s">
        <v>296</v>
      </c>
      <c r="C7" s="15" t="s">
        <v>164</v>
      </c>
      <c r="D7" s="32">
        <f t="shared" si="0"/>
        <v>0</v>
      </c>
      <c r="E7" s="139"/>
      <c r="F7" s="139"/>
      <c r="G7" s="139"/>
      <c r="H7" s="8" t="e">
        <f t="shared" si="15"/>
        <v>#DIV/0!</v>
      </c>
      <c r="I7" s="32">
        <f t="shared" si="1"/>
        <v>0</v>
      </c>
      <c r="J7" s="139"/>
      <c r="K7" s="139"/>
      <c r="L7" s="139"/>
      <c r="M7" s="8" t="e">
        <f t="shared" si="16"/>
        <v>#DIV/0!</v>
      </c>
      <c r="N7" s="32">
        <f t="shared" si="2"/>
        <v>0</v>
      </c>
      <c r="O7" s="139"/>
      <c r="P7" s="139"/>
      <c r="Q7" s="139"/>
      <c r="R7" s="8" t="e">
        <f t="shared" si="17"/>
        <v>#DIV/0!</v>
      </c>
      <c r="S7" s="32">
        <f t="shared" si="3"/>
        <v>0</v>
      </c>
      <c r="T7" s="139"/>
      <c r="U7" s="139"/>
      <c r="V7" s="139"/>
      <c r="W7" s="8" t="e">
        <f t="shared" si="18"/>
        <v>#DIV/0!</v>
      </c>
      <c r="X7" s="32">
        <f t="shared" si="4"/>
        <v>0</v>
      </c>
      <c r="Y7" s="139"/>
      <c r="Z7" s="139"/>
      <c r="AA7" s="139"/>
      <c r="AB7" s="8" t="e">
        <f t="shared" si="19"/>
        <v>#DIV/0!</v>
      </c>
      <c r="AC7" s="32">
        <f t="shared" si="5"/>
        <v>0</v>
      </c>
      <c r="AD7" s="139"/>
      <c r="AE7" s="139"/>
      <c r="AF7" s="139"/>
      <c r="AG7" s="8" t="e">
        <f t="shared" si="20"/>
        <v>#DIV/0!</v>
      </c>
      <c r="AH7" s="32">
        <f t="shared" si="6"/>
        <v>0</v>
      </c>
      <c r="AI7" s="139"/>
      <c r="AJ7" s="139"/>
      <c r="AK7" s="139"/>
      <c r="AL7" s="8" t="e">
        <f t="shared" si="21"/>
        <v>#DIV/0!</v>
      </c>
      <c r="AM7" s="32">
        <f t="shared" si="7"/>
        <v>0</v>
      </c>
      <c r="AN7" s="139"/>
      <c r="AO7" s="139"/>
      <c r="AP7" s="139"/>
      <c r="AQ7" s="8" t="e">
        <f t="shared" si="22"/>
        <v>#DIV/0!</v>
      </c>
      <c r="AR7" s="32">
        <f t="shared" si="8"/>
        <v>0</v>
      </c>
      <c r="AS7" s="139"/>
      <c r="AT7" s="139"/>
      <c r="AU7" s="139"/>
      <c r="AV7" s="8" t="e">
        <f t="shared" si="23"/>
        <v>#DIV/0!</v>
      </c>
      <c r="AW7" s="226"/>
      <c r="AX7" s="8" t="e">
        <f t="shared" si="9"/>
        <v>#DIV/0!</v>
      </c>
      <c r="AY7" s="226"/>
      <c r="AZ7" s="8" t="e">
        <f t="shared" si="10"/>
        <v>#DIV/0!</v>
      </c>
      <c r="BA7" s="226"/>
      <c r="BB7" s="8" t="e">
        <f t="shared" si="10"/>
        <v>#DIV/0!</v>
      </c>
      <c r="BC7" s="32">
        <f t="shared" si="11"/>
        <v>0</v>
      </c>
      <c r="BD7" s="16">
        <f t="shared" si="12"/>
        <v>0</v>
      </c>
      <c r="BE7" s="16">
        <f t="shared" si="13"/>
        <v>0</v>
      </c>
      <c r="BF7" s="16">
        <f t="shared" si="14"/>
        <v>0</v>
      </c>
      <c r="BG7" s="145" t="e">
        <f t="shared" si="24"/>
        <v>#DIV/0!</v>
      </c>
    </row>
    <row r="8" spans="2:59" ht="30" customHeight="1">
      <c r="B8" s="10" t="s">
        <v>297</v>
      </c>
      <c r="C8" s="15" t="s">
        <v>163</v>
      </c>
      <c r="D8" s="32">
        <f t="shared" si="0"/>
        <v>0</v>
      </c>
      <c r="E8" s="139"/>
      <c r="F8" s="139"/>
      <c r="G8" s="139"/>
      <c r="H8" s="8" t="e">
        <f t="shared" si="15"/>
        <v>#DIV/0!</v>
      </c>
      <c r="I8" s="32">
        <f t="shared" si="1"/>
        <v>0</v>
      </c>
      <c r="J8" s="139"/>
      <c r="K8" s="139"/>
      <c r="L8" s="139"/>
      <c r="M8" s="8" t="e">
        <f t="shared" si="16"/>
        <v>#DIV/0!</v>
      </c>
      <c r="N8" s="32">
        <f t="shared" si="2"/>
        <v>0</v>
      </c>
      <c r="O8" s="139"/>
      <c r="P8" s="139"/>
      <c r="Q8" s="139"/>
      <c r="R8" s="8" t="e">
        <f t="shared" si="17"/>
        <v>#DIV/0!</v>
      </c>
      <c r="S8" s="32">
        <f t="shared" si="3"/>
        <v>0</v>
      </c>
      <c r="T8" s="139"/>
      <c r="U8" s="139"/>
      <c r="V8" s="139"/>
      <c r="W8" s="8" t="e">
        <f t="shared" si="18"/>
        <v>#DIV/0!</v>
      </c>
      <c r="X8" s="32">
        <f t="shared" si="4"/>
        <v>0</v>
      </c>
      <c r="Y8" s="139"/>
      <c r="Z8" s="139"/>
      <c r="AA8" s="139"/>
      <c r="AB8" s="8" t="e">
        <f t="shared" si="19"/>
        <v>#DIV/0!</v>
      </c>
      <c r="AC8" s="32">
        <f t="shared" si="5"/>
        <v>0</v>
      </c>
      <c r="AD8" s="139"/>
      <c r="AE8" s="139"/>
      <c r="AF8" s="139"/>
      <c r="AG8" s="8" t="e">
        <f t="shared" si="20"/>
        <v>#DIV/0!</v>
      </c>
      <c r="AH8" s="32">
        <f t="shared" si="6"/>
        <v>0</v>
      </c>
      <c r="AI8" s="139"/>
      <c r="AJ8" s="139"/>
      <c r="AK8" s="139"/>
      <c r="AL8" s="8" t="e">
        <f t="shared" si="21"/>
        <v>#DIV/0!</v>
      </c>
      <c r="AM8" s="32">
        <f t="shared" si="7"/>
        <v>0</v>
      </c>
      <c r="AN8" s="139"/>
      <c r="AO8" s="139"/>
      <c r="AP8" s="139"/>
      <c r="AQ8" s="8" t="e">
        <f t="shared" si="22"/>
        <v>#DIV/0!</v>
      </c>
      <c r="AR8" s="32">
        <f t="shared" si="8"/>
        <v>0</v>
      </c>
      <c r="AS8" s="139"/>
      <c r="AT8" s="139"/>
      <c r="AU8" s="139"/>
      <c r="AV8" s="8" t="e">
        <f t="shared" si="23"/>
        <v>#DIV/0!</v>
      </c>
      <c r="AW8" s="226"/>
      <c r="AX8" s="8" t="e">
        <f t="shared" si="9"/>
        <v>#DIV/0!</v>
      </c>
      <c r="AY8" s="226"/>
      <c r="AZ8" s="8" t="e">
        <f t="shared" si="10"/>
        <v>#DIV/0!</v>
      </c>
      <c r="BA8" s="226"/>
      <c r="BB8" s="8" t="e">
        <f t="shared" si="10"/>
        <v>#DIV/0!</v>
      </c>
      <c r="BC8" s="32">
        <f t="shared" si="11"/>
        <v>0</v>
      </c>
      <c r="BD8" s="16">
        <f t="shared" si="12"/>
        <v>0</v>
      </c>
      <c r="BE8" s="16">
        <f t="shared" si="13"/>
        <v>0</v>
      </c>
      <c r="BF8" s="16">
        <f t="shared" si="14"/>
        <v>0</v>
      </c>
      <c r="BG8" s="145" t="e">
        <f t="shared" si="24"/>
        <v>#DIV/0!</v>
      </c>
    </row>
    <row r="9" spans="2:59" ht="30" customHeight="1">
      <c r="B9" s="10" t="s">
        <v>298</v>
      </c>
      <c r="C9" s="15" t="s">
        <v>162</v>
      </c>
      <c r="D9" s="32">
        <f t="shared" si="0"/>
        <v>0</v>
      </c>
      <c r="E9" s="139"/>
      <c r="F9" s="139"/>
      <c r="G9" s="139"/>
      <c r="H9" s="8" t="e">
        <f t="shared" si="15"/>
        <v>#DIV/0!</v>
      </c>
      <c r="I9" s="32">
        <f t="shared" si="1"/>
        <v>0</v>
      </c>
      <c r="J9" s="139"/>
      <c r="K9" s="139"/>
      <c r="L9" s="139"/>
      <c r="M9" s="8" t="e">
        <f t="shared" si="16"/>
        <v>#DIV/0!</v>
      </c>
      <c r="N9" s="32">
        <f t="shared" si="2"/>
        <v>0</v>
      </c>
      <c r="O9" s="139"/>
      <c r="P9" s="139"/>
      <c r="Q9" s="139"/>
      <c r="R9" s="8" t="e">
        <f t="shared" si="17"/>
        <v>#DIV/0!</v>
      </c>
      <c r="S9" s="32">
        <f t="shared" si="3"/>
        <v>0</v>
      </c>
      <c r="T9" s="139"/>
      <c r="U9" s="139"/>
      <c r="V9" s="139"/>
      <c r="W9" s="8" t="e">
        <f t="shared" si="18"/>
        <v>#DIV/0!</v>
      </c>
      <c r="X9" s="32">
        <f t="shared" si="4"/>
        <v>0</v>
      </c>
      <c r="Y9" s="139"/>
      <c r="Z9" s="139"/>
      <c r="AA9" s="139"/>
      <c r="AB9" s="8" t="e">
        <f t="shared" si="19"/>
        <v>#DIV/0!</v>
      </c>
      <c r="AC9" s="32">
        <f t="shared" si="5"/>
        <v>0</v>
      </c>
      <c r="AD9" s="139"/>
      <c r="AE9" s="139"/>
      <c r="AF9" s="139"/>
      <c r="AG9" s="8" t="e">
        <f t="shared" si="20"/>
        <v>#DIV/0!</v>
      </c>
      <c r="AH9" s="32">
        <f t="shared" si="6"/>
        <v>0</v>
      </c>
      <c r="AI9" s="139"/>
      <c r="AJ9" s="139"/>
      <c r="AK9" s="139"/>
      <c r="AL9" s="8" t="e">
        <f t="shared" si="21"/>
        <v>#DIV/0!</v>
      </c>
      <c r="AM9" s="32">
        <f t="shared" si="7"/>
        <v>0</v>
      </c>
      <c r="AN9" s="139"/>
      <c r="AO9" s="139"/>
      <c r="AP9" s="139"/>
      <c r="AQ9" s="8" t="e">
        <f t="shared" si="22"/>
        <v>#DIV/0!</v>
      </c>
      <c r="AR9" s="32">
        <f t="shared" si="8"/>
        <v>0</v>
      </c>
      <c r="AS9" s="139"/>
      <c r="AT9" s="139"/>
      <c r="AU9" s="139"/>
      <c r="AV9" s="8" t="e">
        <f t="shared" si="23"/>
        <v>#DIV/0!</v>
      </c>
      <c r="AW9" s="226"/>
      <c r="AX9" s="8" t="e">
        <f t="shared" si="9"/>
        <v>#DIV/0!</v>
      </c>
      <c r="AY9" s="226"/>
      <c r="AZ9" s="8" t="e">
        <f t="shared" si="10"/>
        <v>#DIV/0!</v>
      </c>
      <c r="BA9" s="226"/>
      <c r="BB9" s="8" t="e">
        <f t="shared" si="10"/>
        <v>#DIV/0!</v>
      </c>
      <c r="BC9" s="32">
        <f t="shared" si="11"/>
        <v>0</v>
      </c>
      <c r="BD9" s="16">
        <f t="shared" si="12"/>
        <v>0</v>
      </c>
      <c r="BE9" s="16">
        <f t="shared" si="13"/>
        <v>0</v>
      </c>
      <c r="BF9" s="16">
        <f t="shared" si="14"/>
        <v>0</v>
      </c>
      <c r="BG9" s="145" t="e">
        <f t="shared" si="24"/>
        <v>#DIV/0!</v>
      </c>
    </row>
    <row r="10" spans="2:59" ht="30" customHeight="1">
      <c r="B10" s="10" t="s">
        <v>240</v>
      </c>
      <c r="C10" s="15" t="s">
        <v>0</v>
      </c>
      <c r="D10" s="32">
        <f t="shared" si="0"/>
        <v>0</v>
      </c>
      <c r="E10" s="139"/>
      <c r="F10" s="139"/>
      <c r="G10" s="139"/>
      <c r="H10" s="8" t="e">
        <f t="shared" si="15"/>
        <v>#DIV/0!</v>
      </c>
      <c r="I10" s="32">
        <f t="shared" si="1"/>
        <v>0</v>
      </c>
      <c r="J10" s="139"/>
      <c r="K10" s="139"/>
      <c r="L10" s="139"/>
      <c r="M10" s="8" t="e">
        <f t="shared" si="16"/>
        <v>#DIV/0!</v>
      </c>
      <c r="N10" s="32">
        <f t="shared" si="2"/>
        <v>0</v>
      </c>
      <c r="O10" s="139"/>
      <c r="P10" s="139"/>
      <c r="Q10" s="139"/>
      <c r="R10" s="8" t="e">
        <f t="shared" si="17"/>
        <v>#DIV/0!</v>
      </c>
      <c r="S10" s="32">
        <f t="shared" si="3"/>
        <v>0</v>
      </c>
      <c r="T10" s="139"/>
      <c r="U10" s="139"/>
      <c r="V10" s="139"/>
      <c r="W10" s="8" t="e">
        <f t="shared" si="18"/>
        <v>#DIV/0!</v>
      </c>
      <c r="X10" s="32">
        <f t="shared" si="4"/>
        <v>0</v>
      </c>
      <c r="Y10" s="139"/>
      <c r="Z10" s="139"/>
      <c r="AA10" s="139"/>
      <c r="AB10" s="8" t="e">
        <f t="shared" si="19"/>
        <v>#DIV/0!</v>
      </c>
      <c r="AC10" s="32">
        <f t="shared" si="5"/>
        <v>0</v>
      </c>
      <c r="AD10" s="139"/>
      <c r="AE10" s="139"/>
      <c r="AF10" s="139"/>
      <c r="AG10" s="8" t="e">
        <f t="shared" si="20"/>
        <v>#DIV/0!</v>
      </c>
      <c r="AH10" s="32">
        <f t="shared" si="6"/>
        <v>0</v>
      </c>
      <c r="AI10" s="139"/>
      <c r="AJ10" s="139"/>
      <c r="AK10" s="139"/>
      <c r="AL10" s="8" t="e">
        <f t="shared" si="21"/>
        <v>#DIV/0!</v>
      </c>
      <c r="AM10" s="32">
        <f t="shared" si="7"/>
        <v>0</v>
      </c>
      <c r="AN10" s="139"/>
      <c r="AO10" s="139"/>
      <c r="AP10" s="139"/>
      <c r="AQ10" s="8" t="e">
        <f t="shared" si="22"/>
        <v>#DIV/0!</v>
      </c>
      <c r="AR10" s="32">
        <f t="shared" si="8"/>
        <v>0</v>
      </c>
      <c r="AS10" s="139"/>
      <c r="AT10" s="139"/>
      <c r="AU10" s="139"/>
      <c r="AV10" s="8" t="e">
        <f t="shared" si="23"/>
        <v>#DIV/0!</v>
      </c>
      <c r="AW10" s="16"/>
      <c r="AX10" s="8" t="e">
        <f t="shared" si="9"/>
        <v>#DIV/0!</v>
      </c>
      <c r="AY10" s="16"/>
      <c r="AZ10" s="8" t="e">
        <f t="shared" si="10"/>
        <v>#DIV/0!</v>
      </c>
      <c r="BA10" s="16"/>
      <c r="BB10" s="8" t="e">
        <f t="shared" si="10"/>
        <v>#DIV/0!</v>
      </c>
      <c r="BC10" s="32">
        <f t="shared" si="11"/>
        <v>0</v>
      </c>
      <c r="BD10" s="16">
        <f t="shared" si="12"/>
        <v>0</v>
      </c>
      <c r="BE10" s="16">
        <f t="shared" si="13"/>
        <v>0</v>
      </c>
      <c r="BF10" s="16">
        <f t="shared" si="14"/>
        <v>0</v>
      </c>
      <c r="BG10" s="145" t="e">
        <f t="shared" si="24"/>
        <v>#DIV/0!</v>
      </c>
    </row>
    <row r="11" spans="2:59" ht="30" customHeight="1">
      <c r="B11" s="3" t="s">
        <v>241</v>
      </c>
      <c r="C11" s="15" t="s">
        <v>1</v>
      </c>
      <c r="D11" s="32">
        <f t="shared" si="0"/>
        <v>3256</v>
      </c>
      <c r="E11" s="139">
        <v>3042</v>
      </c>
      <c r="F11" s="139">
        <v>214</v>
      </c>
      <c r="G11" s="139"/>
      <c r="H11" s="8" t="e">
        <f t="shared" si="15"/>
        <v>#DIV/0!</v>
      </c>
      <c r="I11" s="32">
        <f t="shared" si="1"/>
        <v>347</v>
      </c>
      <c r="J11" s="139">
        <v>247</v>
      </c>
      <c r="K11" s="139">
        <v>100</v>
      </c>
      <c r="L11" s="139"/>
      <c r="M11" s="8" t="e">
        <f t="shared" si="16"/>
        <v>#DIV/0!</v>
      </c>
      <c r="N11" s="32">
        <f t="shared" si="2"/>
        <v>56</v>
      </c>
      <c r="O11" s="139">
        <v>56</v>
      </c>
      <c r="P11" s="139">
        <v>0</v>
      </c>
      <c r="Q11" s="139"/>
      <c r="R11" s="8" t="e">
        <f t="shared" si="17"/>
        <v>#DIV/0!</v>
      </c>
      <c r="S11" s="32">
        <f t="shared" si="3"/>
        <v>115</v>
      </c>
      <c r="T11" s="139">
        <v>43</v>
      </c>
      <c r="U11" s="139">
        <v>72</v>
      </c>
      <c r="V11" s="139"/>
      <c r="W11" s="8" t="e">
        <f t="shared" si="18"/>
        <v>#DIV/0!</v>
      </c>
      <c r="X11" s="32">
        <f t="shared" si="4"/>
        <v>20</v>
      </c>
      <c r="Y11" s="139">
        <v>0</v>
      </c>
      <c r="Z11" s="139">
        <v>20</v>
      </c>
      <c r="AA11" s="139"/>
      <c r="AB11" s="8" t="e">
        <f t="shared" si="19"/>
        <v>#DIV/0!</v>
      </c>
      <c r="AC11" s="32">
        <f t="shared" si="5"/>
        <v>87</v>
      </c>
      <c r="AD11" s="139">
        <v>59</v>
      </c>
      <c r="AE11" s="139">
        <v>28</v>
      </c>
      <c r="AF11" s="139"/>
      <c r="AG11" s="8" t="e">
        <f t="shared" si="20"/>
        <v>#DIV/0!</v>
      </c>
      <c r="AH11" s="32">
        <f t="shared" si="6"/>
        <v>0</v>
      </c>
      <c r="AI11" s="139">
        <v>0</v>
      </c>
      <c r="AJ11" s="139">
        <v>0</v>
      </c>
      <c r="AK11" s="139"/>
      <c r="AL11" s="8" t="e">
        <f t="shared" si="21"/>
        <v>#DIV/0!</v>
      </c>
      <c r="AM11" s="32">
        <f t="shared" si="7"/>
        <v>0</v>
      </c>
      <c r="AN11" s="139">
        <v>0</v>
      </c>
      <c r="AO11" s="139">
        <v>0</v>
      </c>
      <c r="AP11" s="139"/>
      <c r="AQ11" s="8" t="e">
        <f t="shared" si="22"/>
        <v>#DIV/0!</v>
      </c>
      <c r="AR11" s="32">
        <f t="shared" si="8"/>
        <v>0</v>
      </c>
      <c r="AS11" s="139"/>
      <c r="AT11" s="139">
        <v>0</v>
      </c>
      <c r="AU11" s="139"/>
      <c r="AV11" s="8" t="e">
        <f t="shared" si="23"/>
        <v>#DIV/0!</v>
      </c>
      <c r="AW11" s="16">
        <v>0</v>
      </c>
      <c r="AX11" s="8" t="e">
        <f t="shared" si="9"/>
        <v>#DIV/0!</v>
      </c>
      <c r="AY11" s="16">
        <v>0</v>
      </c>
      <c r="AZ11" s="8" t="e">
        <f t="shared" si="10"/>
        <v>#DIV/0!</v>
      </c>
      <c r="BA11" s="16">
        <v>0</v>
      </c>
      <c r="BB11" s="8" t="e">
        <f t="shared" si="10"/>
        <v>#DIV/0!</v>
      </c>
      <c r="BC11" s="32">
        <f t="shared" si="11"/>
        <v>3881</v>
      </c>
      <c r="BD11" s="16">
        <f t="shared" si="12"/>
        <v>3447</v>
      </c>
      <c r="BE11" s="16">
        <f t="shared" si="13"/>
        <v>434</v>
      </c>
      <c r="BF11" s="16">
        <f t="shared" si="14"/>
        <v>0</v>
      </c>
      <c r="BG11" s="145" t="e">
        <f t="shared" ref="BG11:BG42" si="25">SUM(BC11/BC10*100)</f>
        <v>#DIV/0!</v>
      </c>
    </row>
    <row r="12" spans="2:59" ht="30" customHeight="1">
      <c r="B12" s="3" t="s">
        <v>242</v>
      </c>
      <c r="C12" s="15" t="s">
        <v>2</v>
      </c>
      <c r="D12" s="32">
        <f t="shared" si="0"/>
        <v>4022</v>
      </c>
      <c r="E12" s="139">
        <v>3716</v>
      </c>
      <c r="F12" s="139">
        <v>306</v>
      </c>
      <c r="G12" s="139"/>
      <c r="H12" s="8">
        <f t="shared" si="15"/>
        <v>123.52579852579852</v>
      </c>
      <c r="I12" s="32">
        <f t="shared" si="1"/>
        <v>480</v>
      </c>
      <c r="J12" s="139">
        <v>328</v>
      </c>
      <c r="K12" s="139">
        <v>152</v>
      </c>
      <c r="L12" s="139"/>
      <c r="M12" s="8">
        <f t="shared" si="16"/>
        <v>138.328530259366</v>
      </c>
      <c r="N12" s="32">
        <f t="shared" si="2"/>
        <v>70</v>
      </c>
      <c r="O12" s="139">
        <v>70</v>
      </c>
      <c r="P12" s="139">
        <v>0</v>
      </c>
      <c r="Q12" s="139"/>
      <c r="R12" s="8">
        <f t="shared" si="17"/>
        <v>125</v>
      </c>
      <c r="S12" s="32">
        <f t="shared" si="3"/>
        <v>98</v>
      </c>
      <c r="T12" s="139">
        <v>27</v>
      </c>
      <c r="U12" s="139">
        <v>71</v>
      </c>
      <c r="V12" s="139"/>
      <c r="W12" s="8">
        <f t="shared" si="18"/>
        <v>85.217391304347828</v>
      </c>
      <c r="X12" s="32">
        <f t="shared" si="4"/>
        <v>46</v>
      </c>
      <c r="Y12" s="139">
        <v>0</v>
      </c>
      <c r="Z12" s="139">
        <v>46</v>
      </c>
      <c r="AA12" s="139"/>
      <c r="AB12" s="8">
        <f t="shared" si="19"/>
        <v>229.99999999999997</v>
      </c>
      <c r="AC12" s="32">
        <f t="shared" si="5"/>
        <v>108</v>
      </c>
      <c r="AD12" s="139">
        <v>68</v>
      </c>
      <c r="AE12" s="139">
        <v>40</v>
      </c>
      <c r="AF12" s="139"/>
      <c r="AG12" s="8">
        <f t="shared" si="20"/>
        <v>124.13793103448276</v>
      </c>
      <c r="AH12" s="32">
        <f t="shared" si="6"/>
        <v>5</v>
      </c>
      <c r="AI12" s="139">
        <v>0</v>
      </c>
      <c r="AJ12" s="139">
        <v>5</v>
      </c>
      <c r="AK12" s="139"/>
      <c r="AL12" s="8" t="e">
        <f t="shared" si="21"/>
        <v>#DIV/0!</v>
      </c>
      <c r="AM12" s="32">
        <f t="shared" si="7"/>
        <v>0</v>
      </c>
      <c r="AN12" s="139">
        <v>0</v>
      </c>
      <c r="AO12" s="139">
        <v>0</v>
      </c>
      <c r="AP12" s="139"/>
      <c r="AQ12" s="8" t="e">
        <f t="shared" si="22"/>
        <v>#DIV/0!</v>
      </c>
      <c r="AR12" s="32">
        <f t="shared" si="8"/>
        <v>0</v>
      </c>
      <c r="AS12" s="139"/>
      <c r="AT12" s="139">
        <v>0</v>
      </c>
      <c r="AU12" s="139"/>
      <c r="AV12" s="8" t="e">
        <f t="shared" si="23"/>
        <v>#DIV/0!</v>
      </c>
      <c r="AW12" s="16">
        <v>0</v>
      </c>
      <c r="AX12" s="8" t="e">
        <f t="shared" si="9"/>
        <v>#DIV/0!</v>
      </c>
      <c r="AY12" s="16">
        <v>0</v>
      </c>
      <c r="AZ12" s="8" t="e">
        <f t="shared" si="10"/>
        <v>#DIV/0!</v>
      </c>
      <c r="BA12" s="16">
        <v>0</v>
      </c>
      <c r="BB12" s="8" t="e">
        <f t="shared" si="10"/>
        <v>#DIV/0!</v>
      </c>
      <c r="BC12" s="32">
        <f t="shared" si="11"/>
        <v>4829</v>
      </c>
      <c r="BD12" s="16">
        <f t="shared" si="12"/>
        <v>4209</v>
      </c>
      <c r="BE12" s="16">
        <f t="shared" si="13"/>
        <v>620</v>
      </c>
      <c r="BF12" s="16">
        <f t="shared" si="14"/>
        <v>0</v>
      </c>
      <c r="BG12" s="145">
        <f t="shared" si="25"/>
        <v>124.42669415099201</v>
      </c>
    </row>
    <row r="13" spans="2:59" ht="30" customHeight="1">
      <c r="B13" s="3" t="s">
        <v>243</v>
      </c>
      <c r="C13" s="15" t="s">
        <v>3</v>
      </c>
      <c r="D13" s="32">
        <f t="shared" si="0"/>
        <v>4737</v>
      </c>
      <c r="E13" s="139">
        <v>4303</v>
      </c>
      <c r="F13" s="139">
        <v>434</v>
      </c>
      <c r="G13" s="139"/>
      <c r="H13" s="8">
        <f t="shared" si="15"/>
        <v>117.77722526106416</v>
      </c>
      <c r="I13" s="32">
        <f t="shared" si="1"/>
        <v>547</v>
      </c>
      <c r="J13" s="139">
        <v>365</v>
      </c>
      <c r="K13" s="139">
        <v>182</v>
      </c>
      <c r="L13" s="139"/>
      <c r="M13" s="8">
        <f t="shared" si="16"/>
        <v>113.95833333333334</v>
      </c>
      <c r="N13" s="32">
        <f t="shared" si="2"/>
        <v>83</v>
      </c>
      <c r="O13" s="139">
        <v>83</v>
      </c>
      <c r="P13" s="139">
        <v>0</v>
      </c>
      <c r="Q13" s="139"/>
      <c r="R13" s="8">
        <f t="shared" si="17"/>
        <v>118.57142857142857</v>
      </c>
      <c r="S13" s="32">
        <f t="shared" si="3"/>
        <v>306</v>
      </c>
      <c r="T13" s="139">
        <v>197</v>
      </c>
      <c r="U13" s="139">
        <v>109</v>
      </c>
      <c r="V13" s="139"/>
      <c r="W13" s="8">
        <f t="shared" si="18"/>
        <v>312.24489795918367</v>
      </c>
      <c r="X13" s="32">
        <f t="shared" si="4"/>
        <v>68</v>
      </c>
      <c r="Y13" s="139">
        <v>0</v>
      </c>
      <c r="Z13" s="139">
        <v>68</v>
      </c>
      <c r="AA13" s="139"/>
      <c r="AB13" s="8">
        <f t="shared" si="19"/>
        <v>147.82608695652172</v>
      </c>
      <c r="AC13" s="32">
        <f t="shared" si="5"/>
        <v>130</v>
      </c>
      <c r="AD13" s="139">
        <v>72</v>
      </c>
      <c r="AE13" s="139">
        <v>58</v>
      </c>
      <c r="AF13" s="139"/>
      <c r="AG13" s="8">
        <f t="shared" si="20"/>
        <v>120.37037037037037</v>
      </c>
      <c r="AH13" s="32">
        <f t="shared" si="6"/>
        <v>15</v>
      </c>
      <c r="AI13" s="139">
        <v>0</v>
      </c>
      <c r="AJ13" s="139">
        <v>15</v>
      </c>
      <c r="AK13" s="139"/>
      <c r="AL13" s="8">
        <f t="shared" si="21"/>
        <v>300</v>
      </c>
      <c r="AM13" s="32">
        <f t="shared" si="7"/>
        <v>1</v>
      </c>
      <c r="AN13" s="139">
        <v>0</v>
      </c>
      <c r="AO13" s="139">
        <v>1</v>
      </c>
      <c r="AP13" s="139"/>
      <c r="AQ13" s="8" t="e">
        <f t="shared" si="22"/>
        <v>#DIV/0!</v>
      </c>
      <c r="AR13" s="32">
        <f t="shared" si="8"/>
        <v>0</v>
      </c>
      <c r="AS13" s="139"/>
      <c r="AT13" s="139">
        <v>0</v>
      </c>
      <c r="AU13" s="139"/>
      <c r="AV13" s="8" t="e">
        <f t="shared" si="23"/>
        <v>#DIV/0!</v>
      </c>
      <c r="AW13" s="16">
        <v>0</v>
      </c>
      <c r="AX13" s="8" t="e">
        <f t="shared" si="9"/>
        <v>#DIV/0!</v>
      </c>
      <c r="AY13" s="16">
        <v>1</v>
      </c>
      <c r="AZ13" s="8" t="e">
        <f t="shared" si="10"/>
        <v>#DIV/0!</v>
      </c>
      <c r="BA13" s="16">
        <v>0</v>
      </c>
      <c r="BB13" s="8" t="e">
        <f t="shared" si="10"/>
        <v>#DIV/0!</v>
      </c>
      <c r="BC13" s="32">
        <f t="shared" si="11"/>
        <v>5888</v>
      </c>
      <c r="BD13" s="16">
        <f t="shared" si="12"/>
        <v>5020</v>
      </c>
      <c r="BE13" s="16">
        <f t="shared" si="13"/>
        <v>868</v>
      </c>
      <c r="BF13" s="16">
        <f t="shared" si="14"/>
        <v>0</v>
      </c>
      <c r="BG13" s="145">
        <f t="shared" si="25"/>
        <v>121.93000621246635</v>
      </c>
    </row>
    <row r="14" spans="2:59" ht="30" customHeight="1">
      <c r="B14" s="3" t="s">
        <v>244</v>
      </c>
      <c r="C14" s="15" t="s">
        <v>4</v>
      </c>
      <c r="D14" s="32">
        <f t="shared" si="0"/>
        <v>4790</v>
      </c>
      <c r="E14" s="139">
        <v>4341</v>
      </c>
      <c r="F14" s="139">
        <v>449</v>
      </c>
      <c r="G14" s="139"/>
      <c r="H14" s="8">
        <f t="shared" si="15"/>
        <v>101.11885159383576</v>
      </c>
      <c r="I14" s="32">
        <f t="shared" si="1"/>
        <v>493</v>
      </c>
      <c r="J14" s="139">
        <v>364</v>
      </c>
      <c r="K14" s="139">
        <v>129</v>
      </c>
      <c r="L14" s="139"/>
      <c r="M14" s="8">
        <f t="shared" si="16"/>
        <v>90.127970749542968</v>
      </c>
      <c r="N14" s="32">
        <f t="shared" si="2"/>
        <v>75</v>
      </c>
      <c r="O14" s="139">
        <v>75</v>
      </c>
      <c r="P14" s="139">
        <v>0</v>
      </c>
      <c r="Q14" s="139"/>
      <c r="R14" s="8">
        <f t="shared" si="17"/>
        <v>90.361445783132538</v>
      </c>
      <c r="S14" s="32">
        <f t="shared" si="3"/>
        <v>387</v>
      </c>
      <c r="T14" s="139">
        <v>219</v>
      </c>
      <c r="U14" s="139">
        <v>168</v>
      </c>
      <c r="V14" s="139"/>
      <c r="W14" s="8">
        <f t="shared" si="18"/>
        <v>126.47058823529412</v>
      </c>
      <c r="X14" s="32">
        <f t="shared" si="4"/>
        <v>67</v>
      </c>
      <c r="Y14" s="139">
        <v>0</v>
      </c>
      <c r="Z14" s="139">
        <v>67</v>
      </c>
      <c r="AA14" s="139"/>
      <c r="AB14" s="8">
        <f t="shared" si="19"/>
        <v>98.529411764705884</v>
      </c>
      <c r="AC14" s="32">
        <f t="shared" si="5"/>
        <v>124</v>
      </c>
      <c r="AD14" s="139">
        <v>63</v>
      </c>
      <c r="AE14" s="139">
        <v>61</v>
      </c>
      <c r="AF14" s="139"/>
      <c r="AG14" s="8">
        <f t="shared" si="20"/>
        <v>95.384615384615387</v>
      </c>
      <c r="AH14" s="32">
        <f t="shared" si="6"/>
        <v>16</v>
      </c>
      <c r="AI14" s="139">
        <v>0</v>
      </c>
      <c r="AJ14" s="139">
        <v>16</v>
      </c>
      <c r="AK14" s="139"/>
      <c r="AL14" s="8">
        <f t="shared" si="21"/>
        <v>106.66666666666667</v>
      </c>
      <c r="AM14" s="32">
        <f t="shared" si="7"/>
        <v>7</v>
      </c>
      <c r="AN14" s="139">
        <v>0</v>
      </c>
      <c r="AO14" s="139">
        <v>7</v>
      </c>
      <c r="AP14" s="139"/>
      <c r="AQ14" s="8">
        <f t="shared" si="22"/>
        <v>700</v>
      </c>
      <c r="AR14" s="32">
        <f t="shared" si="8"/>
        <v>2</v>
      </c>
      <c r="AS14" s="139"/>
      <c r="AT14" s="139">
        <v>2</v>
      </c>
      <c r="AU14" s="139"/>
      <c r="AV14" s="8" t="e">
        <f t="shared" si="23"/>
        <v>#DIV/0!</v>
      </c>
      <c r="AW14" s="16">
        <v>4</v>
      </c>
      <c r="AX14" s="8" t="e">
        <f t="shared" si="9"/>
        <v>#DIV/0!</v>
      </c>
      <c r="AY14" s="16">
        <v>3</v>
      </c>
      <c r="AZ14" s="8">
        <f t="shared" si="10"/>
        <v>300</v>
      </c>
      <c r="BA14" s="16">
        <v>0</v>
      </c>
      <c r="BB14" s="8" t="e">
        <f t="shared" si="10"/>
        <v>#DIV/0!</v>
      </c>
      <c r="BC14" s="32">
        <f t="shared" si="11"/>
        <v>5968</v>
      </c>
      <c r="BD14" s="16">
        <f t="shared" si="12"/>
        <v>5062</v>
      </c>
      <c r="BE14" s="16">
        <f t="shared" si="13"/>
        <v>906</v>
      </c>
      <c r="BF14" s="16">
        <f t="shared" si="14"/>
        <v>0</v>
      </c>
      <c r="BG14" s="145">
        <f t="shared" si="25"/>
        <v>101.35869565217391</v>
      </c>
    </row>
    <row r="15" spans="2:59" ht="30" customHeight="1">
      <c r="B15" s="3" t="s">
        <v>245</v>
      </c>
      <c r="C15" s="15" t="s">
        <v>5</v>
      </c>
      <c r="D15" s="32">
        <f t="shared" si="0"/>
        <v>5575</v>
      </c>
      <c r="E15" s="139">
        <v>5005</v>
      </c>
      <c r="F15" s="139">
        <v>570</v>
      </c>
      <c r="G15" s="139"/>
      <c r="H15" s="8">
        <f t="shared" si="15"/>
        <v>116.38830897703549</v>
      </c>
      <c r="I15" s="32">
        <f t="shared" si="1"/>
        <v>572</v>
      </c>
      <c r="J15" s="139">
        <v>415</v>
      </c>
      <c r="K15" s="139">
        <v>157</v>
      </c>
      <c r="L15" s="139"/>
      <c r="M15" s="8">
        <f t="shared" si="16"/>
        <v>116.02434077079107</v>
      </c>
      <c r="N15" s="32">
        <f t="shared" si="2"/>
        <v>81</v>
      </c>
      <c r="O15" s="139">
        <v>81</v>
      </c>
      <c r="P15" s="139">
        <v>0</v>
      </c>
      <c r="Q15" s="139"/>
      <c r="R15" s="8">
        <f t="shared" si="17"/>
        <v>108</v>
      </c>
      <c r="S15" s="32">
        <f t="shared" si="3"/>
        <v>474</v>
      </c>
      <c r="T15" s="139">
        <v>250</v>
      </c>
      <c r="U15" s="139">
        <v>224</v>
      </c>
      <c r="V15" s="139"/>
      <c r="W15" s="8">
        <f t="shared" si="18"/>
        <v>122.48062015503875</v>
      </c>
      <c r="X15" s="32">
        <f t="shared" si="4"/>
        <v>90</v>
      </c>
      <c r="Y15" s="139">
        <v>0</v>
      </c>
      <c r="Z15" s="139">
        <v>90</v>
      </c>
      <c r="AA15" s="139"/>
      <c r="AB15" s="8">
        <f t="shared" si="19"/>
        <v>134.32835820895522</v>
      </c>
      <c r="AC15" s="32">
        <f t="shared" si="5"/>
        <v>142</v>
      </c>
      <c r="AD15" s="139">
        <v>69</v>
      </c>
      <c r="AE15" s="139">
        <v>73</v>
      </c>
      <c r="AF15" s="139"/>
      <c r="AG15" s="8">
        <f t="shared" si="20"/>
        <v>114.51612903225808</v>
      </c>
      <c r="AH15" s="32">
        <f t="shared" si="6"/>
        <v>20</v>
      </c>
      <c r="AI15" s="139">
        <v>0</v>
      </c>
      <c r="AJ15" s="139">
        <v>20</v>
      </c>
      <c r="AK15" s="139"/>
      <c r="AL15" s="8">
        <f t="shared" si="21"/>
        <v>125</v>
      </c>
      <c r="AM15" s="32">
        <f t="shared" si="7"/>
        <v>5</v>
      </c>
      <c r="AN15" s="139">
        <v>0</v>
      </c>
      <c r="AO15" s="139">
        <v>5</v>
      </c>
      <c r="AP15" s="139"/>
      <c r="AQ15" s="8">
        <f t="shared" si="22"/>
        <v>71.428571428571431</v>
      </c>
      <c r="AR15" s="32">
        <f t="shared" si="8"/>
        <v>2</v>
      </c>
      <c r="AS15" s="139"/>
      <c r="AT15" s="139">
        <v>2</v>
      </c>
      <c r="AU15" s="139"/>
      <c r="AV15" s="8">
        <f t="shared" si="23"/>
        <v>100</v>
      </c>
      <c r="AW15" s="16">
        <v>5</v>
      </c>
      <c r="AX15" s="8">
        <f t="shared" si="9"/>
        <v>125</v>
      </c>
      <c r="AY15" s="16">
        <v>4</v>
      </c>
      <c r="AZ15" s="8">
        <f t="shared" si="10"/>
        <v>133.33333333333331</v>
      </c>
      <c r="BA15" s="16">
        <v>0</v>
      </c>
      <c r="BB15" s="8" t="e">
        <f t="shared" si="10"/>
        <v>#DIV/0!</v>
      </c>
      <c r="BC15" s="32">
        <f t="shared" si="11"/>
        <v>6970</v>
      </c>
      <c r="BD15" s="16">
        <f t="shared" si="12"/>
        <v>5820</v>
      </c>
      <c r="BE15" s="16">
        <f t="shared" si="13"/>
        <v>1150</v>
      </c>
      <c r="BF15" s="16">
        <f t="shared" si="14"/>
        <v>0</v>
      </c>
      <c r="BG15" s="145">
        <f t="shared" si="25"/>
        <v>116.78954423592494</v>
      </c>
    </row>
    <row r="16" spans="2:59" ht="30" customHeight="1">
      <c r="B16" s="209" t="s">
        <v>246</v>
      </c>
      <c r="C16" s="135" t="s">
        <v>6</v>
      </c>
      <c r="D16" s="32">
        <f t="shared" si="0"/>
        <v>6280</v>
      </c>
      <c r="E16" s="139">
        <v>5549</v>
      </c>
      <c r="F16" s="139">
        <v>731</v>
      </c>
      <c r="G16" s="139"/>
      <c r="H16" s="8">
        <f t="shared" si="15"/>
        <v>112.64573991031391</v>
      </c>
      <c r="I16" s="32">
        <f t="shared" si="1"/>
        <v>685</v>
      </c>
      <c r="J16" s="139">
        <v>472</v>
      </c>
      <c r="K16" s="139">
        <v>213</v>
      </c>
      <c r="L16" s="139"/>
      <c r="M16" s="8">
        <f t="shared" si="16"/>
        <v>119.75524475524475</v>
      </c>
      <c r="N16" s="32">
        <f t="shared" si="2"/>
        <v>75</v>
      </c>
      <c r="O16" s="139">
        <v>75</v>
      </c>
      <c r="P16" s="139">
        <v>0</v>
      </c>
      <c r="Q16" s="139"/>
      <c r="R16" s="8">
        <f t="shared" si="17"/>
        <v>92.592592592592595</v>
      </c>
      <c r="S16" s="32">
        <f t="shared" si="3"/>
        <v>565</v>
      </c>
      <c r="T16" s="139">
        <v>274</v>
      </c>
      <c r="U16" s="139">
        <v>291</v>
      </c>
      <c r="V16" s="139"/>
      <c r="W16" s="8">
        <f t="shared" si="18"/>
        <v>119.19831223628692</v>
      </c>
      <c r="X16" s="32">
        <f t="shared" si="4"/>
        <v>109</v>
      </c>
      <c r="Y16" s="139">
        <v>0</v>
      </c>
      <c r="Z16" s="139">
        <v>109</v>
      </c>
      <c r="AA16" s="139"/>
      <c r="AB16" s="8">
        <f t="shared" si="19"/>
        <v>121.1111111111111</v>
      </c>
      <c r="AC16" s="32">
        <f t="shared" si="5"/>
        <v>154</v>
      </c>
      <c r="AD16" s="139">
        <v>71</v>
      </c>
      <c r="AE16" s="139">
        <v>83</v>
      </c>
      <c r="AF16" s="139"/>
      <c r="AG16" s="8">
        <f t="shared" si="20"/>
        <v>108.45070422535213</v>
      </c>
      <c r="AH16" s="32">
        <f t="shared" si="6"/>
        <v>23</v>
      </c>
      <c r="AI16" s="139">
        <v>0</v>
      </c>
      <c r="AJ16" s="139">
        <v>23</v>
      </c>
      <c r="AK16" s="139"/>
      <c r="AL16" s="8">
        <f t="shared" si="21"/>
        <v>114.99999999999999</v>
      </c>
      <c r="AM16" s="32">
        <f t="shared" si="7"/>
        <v>10</v>
      </c>
      <c r="AN16" s="139">
        <v>0</v>
      </c>
      <c r="AO16" s="139">
        <v>10</v>
      </c>
      <c r="AP16" s="139"/>
      <c r="AQ16" s="8">
        <f t="shared" si="22"/>
        <v>200</v>
      </c>
      <c r="AR16" s="32">
        <f t="shared" si="8"/>
        <v>4</v>
      </c>
      <c r="AS16" s="139"/>
      <c r="AT16" s="139">
        <v>4</v>
      </c>
      <c r="AU16" s="139"/>
      <c r="AV16" s="8">
        <f t="shared" si="23"/>
        <v>200</v>
      </c>
      <c r="AW16" s="16">
        <v>7</v>
      </c>
      <c r="AX16" s="8">
        <f t="shared" ref="AX16:AX42" si="26">SUM(AW16/AW15*100)</f>
        <v>140</v>
      </c>
      <c r="AY16" s="16">
        <v>5</v>
      </c>
      <c r="AZ16" s="8">
        <f t="shared" ref="AZ16:AZ42" si="27">SUM(AY16/AY15*100)</f>
        <v>125</v>
      </c>
      <c r="BA16" s="16">
        <v>0</v>
      </c>
      <c r="BB16" s="8" t="e">
        <f t="shared" ref="BB16:BB42" si="28">SUM(BA16/BA15*100)</f>
        <v>#DIV/0!</v>
      </c>
      <c r="BC16" s="32">
        <f t="shared" si="11"/>
        <v>7917</v>
      </c>
      <c r="BD16" s="16">
        <f t="shared" si="12"/>
        <v>6441</v>
      </c>
      <c r="BE16" s="16">
        <f t="shared" si="13"/>
        <v>1476</v>
      </c>
      <c r="BF16" s="16">
        <f t="shared" si="14"/>
        <v>0</v>
      </c>
      <c r="BG16" s="145">
        <f t="shared" si="25"/>
        <v>113.5868005738881</v>
      </c>
    </row>
    <row r="17" spans="2:59" ht="30" customHeight="1">
      <c r="B17" s="209" t="s">
        <v>247</v>
      </c>
      <c r="C17" s="135" t="s">
        <v>7</v>
      </c>
      <c r="D17" s="32">
        <f t="shared" si="0"/>
        <v>6656</v>
      </c>
      <c r="E17" s="139">
        <v>5834</v>
      </c>
      <c r="F17" s="139">
        <v>822</v>
      </c>
      <c r="G17" s="139"/>
      <c r="H17" s="8">
        <f t="shared" si="15"/>
        <v>105.98726114649682</v>
      </c>
      <c r="I17" s="32">
        <f t="shared" si="1"/>
        <v>773</v>
      </c>
      <c r="J17" s="139">
        <v>541</v>
      </c>
      <c r="K17" s="139">
        <v>232</v>
      </c>
      <c r="L17" s="139"/>
      <c r="M17" s="8">
        <f t="shared" si="16"/>
        <v>112.84671532846716</v>
      </c>
      <c r="N17" s="32">
        <f t="shared" si="2"/>
        <v>90</v>
      </c>
      <c r="O17" s="139">
        <v>90</v>
      </c>
      <c r="P17" s="139">
        <v>0</v>
      </c>
      <c r="Q17" s="139"/>
      <c r="R17" s="8">
        <f t="shared" si="17"/>
        <v>120</v>
      </c>
      <c r="S17" s="32">
        <f t="shared" si="3"/>
        <v>605</v>
      </c>
      <c r="T17" s="139">
        <v>289</v>
      </c>
      <c r="U17" s="139">
        <v>316</v>
      </c>
      <c r="V17" s="139"/>
      <c r="W17" s="8">
        <f t="shared" si="18"/>
        <v>107.07964601769913</v>
      </c>
      <c r="X17" s="32">
        <f t="shared" si="4"/>
        <v>136</v>
      </c>
      <c r="Y17" s="139">
        <v>0</v>
      </c>
      <c r="Z17" s="139">
        <v>136</v>
      </c>
      <c r="AA17" s="139"/>
      <c r="AB17" s="8">
        <f t="shared" si="19"/>
        <v>124.77064220183487</v>
      </c>
      <c r="AC17" s="32">
        <f t="shared" si="5"/>
        <v>179</v>
      </c>
      <c r="AD17" s="139">
        <v>85</v>
      </c>
      <c r="AE17" s="139">
        <v>94</v>
      </c>
      <c r="AF17" s="139"/>
      <c r="AG17" s="8">
        <f t="shared" si="20"/>
        <v>116.23376623376625</v>
      </c>
      <c r="AH17" s="32">
        <f t="shared" si="6"/>
        <v>41</v>
      </c>
      <c r="AI17" s="139">
        <v>0</v>
      </c>
      <c r="AJ17" s="139">
        <v>41</v>
      </c>
      <c r="AK17" s="139"/>
      <c r="AL17" s="8">
        <f t="shared" si="21"/>
        <v>178.26086956521738</v>
      </c>
      <c r="AM17" s="32">
        <f t="shared" si="7"/>
        <v>9</v>
      </c>
      <c r="AN17" s="139">
        <v>0</v>
      </c>
      <c r="AO17" s="139">
        <v>9</v>
      </c>
      <c r="AP17" s="139"/>
      <c r="AQ17" s="8">
        <f t="shared" si="22"/>
        <v>90</v>
      </c>
      <c r="AR17" s="32">
        <f t="shared" si="8"/>
        <v>6</v>
      </c>
      <c r="AS17" s="139"/>
      <c r="AT17" s="139">
        <v>6</v>
      </c>
      <c r="AU17" s="139"/>
      <c r="AV17" s="8">
        <f t="shared" si="23"/>
        <v>150</v>
      </c>
      <c r="AW17" s="16">
        <v>9</v>
      </c>
      <c r="AX17" s="8">
        <f t="shared" si="26"/>
        <v>128.57142857142858</v>
      </c>
      <c r="AY17" s="16">
        <v>6</v>
      </c>
      <c r="AZ17" s="8">
        <f t="shared" si="27"/>
        <v>120</v>
      </c>
      <c r="BA17" s="16">
        <v>3</v>
      </c>
      <c r="BB17" s="8" t="e">
        <f t="shared" si="28"/>
        <v>#DIV/0!</v>
      </c>
      <c r="BC17" s="32">
        <f t="shared" si="11"/>
        <v>8513</v>
      </c>
      <c r="BD17" s="16">
        <f t="shared" si="12"/>
        <v>6839</v>
      </c>
      <c r="BE17" s="16">
        <f t="shared" si="13"/>
        <v>1674</v>
      </c>
      <c r="BF17" s="16">
        <f t="shared" si="14"/>
        <v>0</v>
      </c>
      <c r="BG17" s="145">
        <f t="shared" si="25"/>
        <v>107.52810407982822</v>
      </c>
    </row>
    <row r="18" spans="2:59" ht="30" customHeight="1">
      <c r="B18" s="209" t="s">
        <v>248</v>
      </c>
      <c r="C18" s="135" t="s">
        <v>8</v>
      </c>
      <c r="D18" s="32">
        <f t="shared" si="0"/>
        <v>7331</v>
      </c>
      <c r="E18" s="140">
        <v>6450</v>
      </c>
      <c r="F18" s="140">
        <v>881</v>
      </c>
      <c r="G18" s="140"/>
      <c r="H18" s="8">
        <f t="shared" si="15"/>
        <v>110.14122596153845</v>
      </c>
      <c r="I18" s="32">
        <f t="shared" si="1"/>
        <v>922</v>
      </c>
      <c r="J18" s="140">
        <v>670</v>
      </c>
      <c r="K18" s="140">
        <v>252</v>
      </c>
      <c r="L18" s="140"/>
      <c r="M18" s="8">
        <f t="shared" si="16"/>
        <v>119.27554980595083</v>
      </c>
      <c r="N18" s="32">
        <f t="shared" si="2"/>
        <v>103</v>
      </c>
      <c r="O18" s="140">
        <v>103</v>
      </c>
      <c r="P18" s="140">
        <v>0</v>
      </c>
      <c r="Q18" s="140"/>
      <c r="R18" s="8">
        <f t="shared" si="17"/>
        <v>114.44444444444444</v>
      </c>
      <c r="S18" s="32">
        <f t="shared" si="3"/>
        <v>665</v>
      </c>
      <c r="T18" s="140">
        <v>313</v>
      </c>
      <c r="U18" s="140">
        <v>352</v>
      </c>
      <c r="V18" s="140"/>
      <c r="W18" s="8">
        <f t="shared" si="18"/>
        <v>109.91735537190081</v>
      </c>
      <c r="X18" s="32">
        <f t="shared" si="4"/>
        <v>142</v>
      </c>
      <c r="Y18" s="140">
        <v>0</v>
      </c>
      <c r="Z18" s="140">
        <v>142</v>
      </c>
      <c r="AA18" s="140"/>
      <c r="AB18" s="8">
        <f t="shared" si="19"/>
        <v>104.41176470588236</v>
      </c>
      <c r="AC18" s="32">
        <f t="shared" si="5"/>
        <v>190</v>
      </c>
      <c r="AD18" s="140">
        <v>103</v>
      </c>
      <c r="AE18" s="140">
        <v>87</v>
      </c>
      <c r="AF18" s="140"/>
      <c r="AG18" s="8">
        <f t="shared" si="20"/>
        <v>106.14525139664805</v>
      </c>
      <c r="AH18" s="32">
        <f t="shared" si="6"/>
        <v>45</v>
      </c>
      <c r="AI18" s="140">
        <v>0</v>
      </c>
      <c r="AJ18" s="140">
        <v>45</v>
      </c>
      <c r="AK18" s="140"/>
      <c r="AL18" s="8">
        <f t="shared" si="21"/>
        <v>109.75609756097562</v>
      </c>
      <c r="AM18" s="32">
        <f t="shared" si="7"/>
        <v>9</v>
      </c>
      <c r="AN18" s="140">
        <v>0</v>
      </c>
      <c r="AO18" s="140">
        <v>9</v>
      </c>
      <c r="AP18" s="140"/>
      <c r="AQ18" s="8">
        <f t="shared" si="22"/>
        <v>100</v>
      </c>
      <c r="AR18" s="32">
        <f t="shared" si="8"/>
        <v>6</v>
      </c>
      <c r="AS18" s="140"/>
      <c r="AT18" s="140">
        <v>6</v>
      </c>
      <c r="AU18" s="140"/>
      <c r="AV18" s="8">
        <f t="shared" si="23"/>
        <v>100</v>
      </c>
      <c r="AW18" s="19">
        <v>9</v>
      </c>
      <c r="AX18" s="8">
        <f t="shared" si="26"/>
        <v>100</v>
      </c>
      <c r="AY18" s="19">
        <v>6</v>
      </c>
      <c r="AZ18" s="8">
        <f t="shared" si="27"/>
        <v>100</v>
      </c>
      <c r="BA18" s="19">
        <v>3</v>
      </c>
      <c r="BB18" s="8">
        <f t="shared" si="28"/>
        <v>100</v>
      </c>
      <c r="BC18" s="32">
        <f t="shared" si="11"/>
        <v>9431</v>
      </c>
      <c r="BD18" s="16">
        <f t="shared" si="12"/>
        <v>7639</v>
      </c>
      <c r="BE18" s="16">
        <f t="shared" si="13"/>
        <v>1792</v>
      </c>
      <c r="BF18" s="16">
        <f t="shared" si="14"/>
        <v>0</v>
      </c>
      <c r="BG18" s="145">
        <f t="shared" si="25"/>
        <v>110.78350757664748</v>
      </c>
    </row>
    <row r="19" spans="2:59" ht="30" customHeight="1" thickBot="1">
      <c r="B19" s="210" t="s">
        <v>249</v>
      </c>
      <c r="C19" s="136" t="s">
        <v>9</v>
      </c>
      <c r="D19" s="211">
        <f t="shared" si="0"/>
        <v>7418</v>
      </c>
      <c r="E19" s="142">
        <v>6546</v>
      </c>
      <c r="F19" s="142">
        <v>872</v>
      </c>
      <c r="G19" s="142"/>
      <c r="H19" s="7">
        <f t="shared" si="15"/>
        <v>101.18674123584776</v>
      </c>
      <c r="I19" s="211">
        <f t="shared" si="1"/>
        <v>959</v>
      </c>
      <c r="J19" s="142">
        <v>722</v>
      </c>
      <c r="K19" s="142">
        <v>237</v>
      </c>
      <c r="L19" s="142"/>
      <c r="M19" s="7">
        <f t="shared" si="16"/>
        <v>104.01301518438177</v>
      </c>
      <c r="N19" s="211">
        <f t="shared" si="2"/>
        <v>107</v>
      </c>
      <c r="O19" s="142">
        <v>107</v>
      </c>
      <c r="P19" s="142">
        <v>0</v>
      </c>
      <c r="Q19" s="142"/>
      <c r="R19" s="7">
        <f t="shared" si="17"/>
        <v>103.88349514563106</v>
      </c>
      <c r="S19" s="211">
        <f t="shared" si="3"/>
        <v>664</v>
      </c>
      <c r="T19" s="142">
        <v>323</v>
      </c>
      <c r="U19" s="142">
        <v>341</v>
      </c>
      <c r="V19" s="142"/>
      <c r="W19" s="7">
        <f t="shared" si="18"/>
        <v>99.849624060150376</v>
      </c>
      <c r="X19" s="211">
        <f t="shared" si="4"/>
        <v>161</v>
      </c>
      <c r="Y19" s="142">
        <v>20</v>
      </c>
      <c r="Z19" s="142">
        <v>141</v>
      </c>
      <c r="AA19" s="142"/>
      <c r="AB19" s="7">
        <f t="shared" si="19"/>
        <v>113.38028169014085</v>
      </c>
      <c r="AC19" s="211">
        <f t="shared" si="5"/>
        <v>192</v>
      </c>
      <c r="AD19" s="142">
        <v>114</v>
      </c>
      <c r="AE19" s="142">
        <v>78</v>
      </c>
      <c r="AF19" s="142"/>
      <c r="AG19" s="7">
        <f t="shared" si="20"/>
        <v>101.05263157894737</v>
      </c>
      <c r="AH19" s="211">
        <f t="shared" si="6"/>
        <v>59</v>
      </c>
      <c r="AI19" s="142">
        <v>0</v>
      </c>
      <c r="AJ19" s="142">
        <v>59</v>
      </c>
      <c r="AK19" s="142"/>
      <c r="AL19" s="7">
        <f t="shared" si="21"/>
        <v>131.11111111111111</v>
      </c>
      <c r="AM19" s="211">
        <f t="shared" si="7"/>
        <v>22</v>
      </c>
      <c r="AN19" s="142">
        <v>0</v>
      </c>
      <c r="AO19" s="142">
        <v>22</v>
      </c>
      <c r="AP19" s="142"/>
      <c r="AQ19" s="7">
        <f t="shared" si="22"/>
        <v>244.44444444444446</v>
      </c>
      <c r="AR19" s="211">
        <f t="shared" si="8"/>
        <v>9</v>
      </c>
      <c r="AS19" s="142"/>
      <c r="AT19" s="142">
        <v>9</v>
      </c>
      <c r="AU19" s="142"/>
      <c r="AV19" s="7">
        <f t="shared" si="23"/>
        <v>150</v>
      </c>
      <c r="AW19" s="17">
        <v>8</v>
      </c>
      <c r="AX19" s="7">
        <f t="shared" si="26"/>
        <v>88.888888888888886</v>
      </c>
      <c r="AY19" s="17">
        <v>7</v>
      </c>
      <c r="AZ19" s="7">
        <f t="shared" si="27"/>
        <v>116.66666666666667</v>
      </c>
      <c r="BA19" s="17">
        <v>4</v>
      </c>
      <c r="BB19" s="7">
        <f t="shared" si="28"/>
        <v>133.33333333333331</v>
      </c>
      <c r="BC19" s="211">
        <f t="shared" si="11"/>
        <v>9610</v>
      </c>
      <c r="BD19" s="17">
        <f t="shared" si="12"/>
        <v>7832</v>
      </c>
      <c r="BE19" s="17">
        <f t="shared" si="13"/>
        <v>1778</v>
      </c>
      <c r="BF19" s="17">
        <f t="shared" si="14"/>
        <v>0</v>
      </c>
      <c r="BG19" s="12">
        <f t="shared" si="25"/>
        <v>101.89799597073481</v>
      </c>
    </row>
    <row r="20" spans="2:59" ht="30" customHeight="1" thickTop="1">
      <c r="B20" s="224" t="s">
        <v>250</v>
      </c>
      <c r="C20" s="135" t="s">
        <v>10</v>
      </c>
      <c r="D20" s="32">
        <f t="shared" si="0"/>
        <v>7485</v>
      </c>
      <c r="E20" s="139">
        <v>6579</v>
      </c>
      <c r="F20" s="139">
        <v>906</v>
      </c>
      <c r="G20" s="139"/>
      <c r="H20" s="6">
        <f t="shared" si="15"/>
        <v>100.90320841197089</v>
      </c>
      <c r="I20" s="32">
        <f t="shared" si="1"/>
        <v>981</v>
      </c>
      <c r="J20" s="139">
        <v>740</v>
      </c>
      <c r="K20" s="139">
        <v>241</v>
      </c>
      <c r="L20" s="139"/>
      <c r="M20" s="6">
        <f t="shared" si="16"/>
        <v>102.29405630865485</v>
      </c>
      <c r="N20" s="32">
        <f t="shared" si="2"/>
        <v>33</v>
      </c>
      <c r="O20" s="139">
        <v>33</v>
      </c>
      <c r="P20" s="139">
        <v>0</v>
      </c>
      <c r="Q20" s="139"/>
      <c r="R20" s="6">
        <f t="shared" si="17"/>
        <v>30.841121495327101</v>
      </c>
      <c r="S20" s="32">
        <f t="shared" si="3"/>
        <v>633</v>
      </c>
      <c r="T20" s="139">
        <v>303</v>
      </c>
      <c r="U20" s="139">
        <v>330</v>
      </c>
      <c r="V20" s="139"/>
      <c r="W20" s="6">
        <f t="shared" si="18"/>
        <v>95.331325301204814</v>
      </c>
      <c r="X20" s="32">
        <f t="shared" si="4"/>
        <v>187</v>
      </c>
      <c r="Y20" s="139">
        <v>44</v>
      </c>
      <c r="Z20" s="139">
        <v>143</v>
      </c>
      <c r="AA20" s="139"/>
      <c r="AB20" s="6">
        <f t="shared" si="19"/>
        <v>116.14906832298138</v>
      </c>
      <c r="AC20" s="32">
        <f t="shared" si="5"/>
        <v>302</v>
      </c>
      <c r="AD20" s="139">
        <v>208</v>
      </c>
      <c r="AE20" s="139">
        <v>94</v>
      </c>
      <c r="AF20" s="139"/>
      <c r="AG20" s="6">
        <f t="shared" si="20"/>
        <v>157.29166666666669</v>
      </c>
      <c r="AH20" s="32">
        <f t="shared" si="6"/>
        <v>63</v>
      </c>
      <c r="AI20" s="139">
        <v>0</v>
      </c>
      <c r="AJ20" s="139">
        <v>63</v>
      </c>
      <c r="AK20" s="139"/>
      <c r="AL20" s="6">
        <f t="shared" si="21"/>
        <v>106.77966101694916</v>
      </c>
      <c r="AM20" s="32">
        <f t="shared" si="7"/>
        <v>37</v>
      </c>
      <c r="AN20" s="139">
        <v>0</v>
      </c>
      <c r="AO20" s="139">
        <v>37</v>
      </c>
      <c r="AP20" s="139"/>
      <c r="AQ20" s="6">
        <f t="shared" si="22"/>
        <v>168.18181818181819</v>
      </c>
      <c r="AR20" s="32">
        <f t="shared" si="8"/>
        <v>14</v>
      </c>
      <c r="AS20" s="139"/>
      <c r="AT20" s="139">
        <v>14</v>
      </c>
      <c r="AU20" s="139"/>
      <c r="AV20" s="6">
        <f t="shared" si="23"/>
        <v>155.55555555555557</v>
      </c>
      <c r="AW20" s="16">
        <v>10</v>
      </c>
      <c r="AX20" s="6">
        <f t="shared" si="26"/>
        <v>125</v>
      </c>
      <c r="AY20" s="16">
        <v>6</v>
      </c>
      <c r="AZ20" s="6">
        <f t="shared" si="27"/>
        <v>85.714285714285708</v>
      </c>
      <c r="BA20" s="16">
        <v>4</v>
      </c>
      <c r="BB20" s="6">
        <f t="shared" si="28"/>
        <v>100</v>
      </c>
      <c r="BC20" s="32">
        <f t="shared" si="11"/>
        <v>9755</v>
      </c>
      <c r="BD20" s="16">
        <f t="shared" si="12"/>
        <v>7907</v>
      </c>
      <c r="BE20" s="16">
        <f t="shared" si="13"/>
        <v>1848</v>
      </c>
      <c r="BF20" s="16">
        <f t="shared" si="14"/>
        <v>0</v>
      </c>
      <c r="BG20" s="11">
        <f t="shared" si="25"/>
        <v>101.50884495317378</v>
      </c>
    </row>
    <row r="21" spans="2:59" ht="30" customHeight="1">
      <c r="B21" s="209" t="s">
        <v>251</v>
      </c>
      <c r="C21" s="135" t="s">
        <v>11</v>
      </c>
      <c r="D21" s="32">
        <f t="shared" si="0"/>
        <v>7246</v>
      </c>
      <c r="E21" s="139">
        <v>6426</v>
      </c>
      <c r="F21" s="139">
        <v>820</v>
      </c>
      <c r="G21" s="139"/>
      <c r="H21" s="8">
        <f t="shared" si="15"/>
        <v>96.80694722778891</v>
      </c>
      <c r="I21" s="32">
        <f t="shared" si="1"/>
        <v>940</v>
      </c>
      <c r="J21" s="139">
        <v>711</v>
      </c>
      <c r="K21" s="139">
        <v>229</v>
      </c>
      <c r="L21" s="139"/>
      <c r="M21" s="8">
        <f t="shared" si="16"/>
        <v>95.820591233435266</v>
      </c>
      <c r="N21" s="32">
        <f t="shared" si="2"/>
        <v>142</v>
      </c>
      <c r="O21" s="139">
        <v>142</v>
      </c>
      <c r="P21" s="139">
        <v>0</v>
      </c>
      <c r="Q21" s="139"/>
      <c r="R21" s="8">
        <f t="shared" si="17"/>
        <v>430.30303030303025</v>
      </c>
      <c r="S21" s="32">
        <f t="shared" si="3"/>
        <v>567</v>
      </c>
      <c r="T21" s="139">
        <v>277</v>
      </c>
      <c r="U21" s="139">
        <v>290</v>
      </c>
      <c r="V21" s="139"/>
      <c r="W21" s="8">
        <f t="shared" si="18"/>
        <v>89.573459715639814</v>
      </c>
      <c r="X21" s="32">
        <f t="shared" si="4"/>
        <v>187</v>
      </c>
      <c r="Y21" s="139">
        <v>46</v>
      </c>
      <c r="Z21" s="139">
        <v>141</v>
      </c>
      <c r="AA21" s="139"/>
      <c r="AB21" s="8">
        <f t="shared" si="19"/>
        <v>100</v>
      </c>
      <c r="AC21" s="32">
        <f t="shared" si="5"/>
        <v>238</v>
      </c>
      <c r="AD21" s="139">
        <v>197</v>
      </c>
      <c r="AE21" s="139">
        <v>41</v>
      </c>
      <c r="AF21" s="139"/>
      <c r="AG21" s="8">
        <f t="shared" si="20"/>
        <v>78.807947019867555</v>
      </c>
      <c r="AH21" s="32">
        <f t="shared" si="6"/>
        <v>68</v>
      </c>
      <c r="AI21" s="139">
        <v>0</v>
      </c>
      <c r="AJ21" s="139">
        <v>68</v>
      </c>
      <c r="AK21" s="139"/>
      <c r="AL21" s="8">
        <f t="shared" si="21"/>
        <v>107.93650793650794</v>
      </c>
      <c r="AM21" s="32">
        <f t="shared" si="7"/>
        <v>50</v>
      </c>
      <c r="AN21" s="139">
        <v>0</v>
      </c>
      <c r="AO21" s="139">
        <v>50</v>
      </c>
      <c r="AP21" s="139"/>
      <c r="AQ21" s="8">
        <f t="shared" si="22"/>
        <v>135.13513513513513</v>
      </c>
      <c r="AR21" s="32">
        <f t="shared" si="8"/>
        <v>17</v>
      </c>
      <c r="AS21" s="139"/>
      <c r="AT21" s="139">
        <v>17</v>
      </c>
      <c r="AU21" s="139"/>
      <c r="AV21" s="8">
        <f t="shared" si="23"/>
        <v>121.42857142857142</v>
      </c>
      <c r="AW21" s="16">
        <v>10</v>
      </c>
      <c r="AX21" s="8">
        <f t="shared" si="26"/>
        <v>100</v>
      </c>
      <c r="AY21" s="16">
        <v>6</v>
      </c>
      <c r="AZ21" s="8">
        <f t="shared" si="27"/>
        <v>100</v>
      </c>
      <c r="BA21" s="16">
        <v>4</v>
      </c>
      <c r="BB21" s="8">
        <f t="shared" si="28"/>
        <v>100</v>
      </c>
      <c r="BC21" s="32">
        <f t="shared" si="11"/>
        <v>9475</v>
      </c>
      <c r="BD21" s="16">
        <f t="shared" si="12"/>
        <v>7799</v>
      </c>
      <c r="BE21" s="16">
        <f t="shared" si="13"/>
        <v>1676</v>
      </c>
      <c r="BF21" s="16">
        <f t="shared" si="14"/>
        <v>0</v>
      </c>
      <c r="BG21" s="145">
        <f t="shared" si="25"/>
        <v>97.129677088672466</v>
      </c>
    </row>
    <row r="22" spans="2:59" ht="30" customHeight="1">
      <c r="B22" s="209" t="s">
        <v>252</v>
      </c>
      <c r="C22" s="135" t="s">
        <v>12</v>
      </c>
      <c r="D22" s="32">
        <f t="shared" si="0"/>
        <v>7266</v>
      </c>
      <c r="E22" s="139">
        <v>6518</v>
      </c>
      <c r="F22" s="139">
        <v>748</v>
      </c>
      <c r="G22" s="139"/>
      <c r="H22" s="8">
        <f t="shared" si="15"/>
        <v>100.27601435274633</v>
      </c>
      <c r="I22" s="32">
        <f t="shared" si="1"/>
        <v>911</v>
      </c>
      <c r="J22" s="139">
        <v>693</v>
      </c>
      <c r="K22" s="139">
        <v>218</v>
      </c>
      <c r="L22" s="139"/>
      <c r="M22" s="8">
        <f t="shared" si="16"/>
        <v>96.914893617021278</v>
      </c>
      <c r="N22" s="32">
        <f t="shared" si="2"/>
        <v>236</v>
      </c>
      <c r="O22" s="139">
        <v>236</v>
      </c>
      <c r="P22" s="139">
        <v>0</v>
      </c>
      <c r="Q22" s="139"/>
      <c r="R22" s="8">
        <f t="shared" si="17"/>
        <v>166.19718309859155</v>
      </c>
      <c r="S22" s="32">
        <f t="shared" si="3"/>
        <v>545</v>
      </c>
      <c r="T22" s="139">
        <v>275</v>
      </c>
      <c r="U22" s="139">
        <v>270</v>
      </c>
      <c r="V22" s="139"/>
      <c r="W22" s="8">
        <f t="shared" si="18"/>
        <v>96.119929453262785</v>
      </c>
      <c r="X22" s="32">
        <f t="shared" si="4"/>
        <v>187</v>
      </c>
      <c r="Y22" s="139">
        <v>50</v>
      </c>
      <c r="Z22" s="139">
        <v>137</v>
      </c>
      <c r="AA22" s="139"/>
      <c r="AB22" s="8">
        <f t="shared" si="19"/>
        <v>100</v>
      </c>
      <c r="AC22" s="32">
        <f t="shared" si="5"/>
        <v>206</v>
      </c>
      <c r="AD22" s="139">
        <v>196</v>
      </c>
      <c r="AE22" s="139">
        <v>10</v>
      </c>
      <c r="AF22" s="139"/>
      <c r="AG22" s="8">
        <f t="shared" si="20"/>
        <v>86.554621848739501</v>
      </c>
      <c r="AH22" s="32">
        <f t="shared" si="6"/>
        <v>67</v>
      </c>
      <c r="AI22" s="139">
        <v>0</v>
      </c>
      <c r="AJ22" s="139">
        <v>67</v>
      </c>
      <c r="AK22" s="139"/>
      <c r="AL22" s="8">
        <f t="shared" si="21"/>
        <v>98.529411764705884</v>
      </c>
      <c r="AM22" s="32">
        <f t="shared" si="7"/>
        <v>46</v>
      </c>
      <c r="AN22" s="139">
        <v>0</v>
      </c>
      <c r="AO22" s="139">
        <v>46</v>
      </c>
      <c r="AP22" s="139"/>
      <c r="AQ22" s="8">
        <f t="shared" si="22"/>
        <v>92</v>
      </c>
      <c r="AR22" s="32">
        <f t="shared" si="8"/>
        <v>15</v>
      </c>
      <c r="AS22" s="139"/>
      <c r="AT22" s="139">
        <v>15</v>
      </c>
      <c r="AU22" s="139"/>
      <c r="AV22" s="8">
        <f t="shared" si="23"/>
        <v>88.235294117647058</v>
      </c>
      <c r="AW22" s="16">
        <v>9</v>
      </c>
      <c r="AX22" s="8">
        <f t="shared" si="26"/>
        <v>90</v>
      </c>
      <c r="AY22" s="16">
        <v>6</v>
      </c>
      <c r="AZ22" s="8">
        <f t="shared" si="27"/>
        <v>100</v>
      </c>
      <c r="BA22" s="16">
        <v>4</v>
      </c>
      <c r="BB22" s="8">
        <f t="shared" si="28"/>
        <v>100</v>
      </c>
      <c r="BC22" s="32">
        <f t="shared" si="11"/>
        <v>9498</v>
      </c>
      <c r="BD22" s="16">
        <f t="shared" si="12"/>
        <v>7968</v>
      </c>
      <c r="BE22" s="16">
        <f t="shared" si="13"/>
        <v>1530</v>
      </c>
      <c r="BF22" s="16">
        <f t="shared" si="14"/>
        <v>0</v>
      </c>
      <c r="BG22" s="145">
        <f t="shared" si="25"/>
        <v>100.24274406332454</v>
      </c>
    </row>
    <row r="23" spans="2:59" ht="30" customHeight="1">
      <c r="B23" s="209" t="s">
        <v>253</v>
      </c>
      <c r="C23" s="135" t="s">
        <v>13</v>
      </c>
      <c r="D23" s="32">
        <f t="shared" si="0"/>
        <v>7679</v>
      </c>
      <c r="E23" s="139">
        <v>6947</v>
      </c>
      <c r="F23" s="139">
        <v>732</v>
      </c>
      <c r="G23" s="139"/>
      <c r="H23" s="8">
        <f t="shared" si="15"/>
        <v>105.6840077071291</v>
      </c>
      <c r="I23" s="32">
        <f t="shared" si="1"/>
        <v>983</v>
      </c>
      <c r="J23" s="139">
        <v>757</v>
      </c>
      <c r="K23" s="139">
        <v>226</v>
      </c>
      <c r="L23" s="139"/>
      <c r="M23" s="8">
        <f t="shared" si="16"/>
        <v>107.90340285400659</v>
      </c>
      <c r="N23" s="32">
        <f t="shared" si="2"/>
        <v>299</v>
      </c>
      <c r="O23" s="139">
        <v>299</v>
      </c>
      <c r="P23" s="139">
        <v>0</v>
      </c>
      <c r="Q23" s="139"/>
      <c r="R23" s="8">
        <f t="shared" si="17"/>
        <v>126.69491525423729</v>
      </c>
      <c r="S23" s="32">
        <f t="shared" si="3"/>
        <v>525</v>
      </c>
      <c r="T23" s="139">
        <v>282</v>
      </c>
      <c r="U23" s="139">
        <v>243</v>
      </c>
      <c r="V23" s="139"/>
      <c r="W23" s="8">
        <f t="shared" si="18"/>
        <v>96.330275229357795</v>
      </c>
      <c r="X23" s="32">
        <f t="shared" si="4"/>
        <v>194</v>
      </c>
      <c r="Y23" s="139">
        <v>57</v>
      </c>
      <c r="Z23" s="139">
        <v>137</v>
      </c>
      <c r="AA23" s="139"/>
      <c r="AB23" s="8">
        <f t="shared" si="19"/>
        <v>103.74331550802138</v>
      </c>
      <c r="AC23" s="32">
        <f t="shared" si="5"/>
        <v>221</v>
      </c>
      <c r="AD23" s="139">
        <v>221</v>
      </c>
      <c r="AE23" s="139">
        <v>0</v>
      </c>
      <c r="AF23" s="139"/>
      <c r="AG23" s="8">
        <f t="shared" si="20"/>
        <v>107.28155339805825</v>
      </c>
      <c r="AH23" s="32">
        <f t="shared" si="6"/>
        <v>82</v>
      </c>
      <c r="AI23" s="139">
        <v>0</v>
      </c>
      <c r="AJ23" s="139">
        <v>82</v>
      </c>
      <c r="AK23" s="139"/>
      <c r="AL23" s="8">
        <f t="shared" si="21"/>
        <v>122.38805970149254</v>
      </c>
      <c r="AM23" s="32">
        <f t="shared" si="7"/>
        <v>57</v>
      </c>
      <c r="AN23" s="139">
        <v>0</v>
      </c>
      <c r="AO23" s="139">
        <v>57</v>
      </c>
      <c r="AP23" s="139"/>
      <c r="AQ23" s="8">
        <f t="shared" si="22"/>
        <v>123.91304347826086</v>
      </c>
      <c r="AR23" s="32">
        <f t="shared" si="8"/>
        <v>13</v>
      </c>
      <c r="AS23" s="139"/>
      <c r="AT23" s="139">
        <v>13</v>
      </c>
      <c r="AU23" s="139"/>
      <c r="AV23" s="8">
        <f t="shared" si="23"/>
        <v>86.666666666666671</v>
      </c>
      <c r="AW23" s="16">
        <v>8</v>
      </c>
      <c r="AX23" s="8">
        <f t="shared" si="26"/>
        <v>88.888888888888886</v>
      </c>
      <c r="AY23" s="16">
        <v>10</v>
      </c>
      <c r="AZ23" s="8">
        <f t="shared" si="27"/>
        <v>166.66666666666669</v>
      </c>
      <c r="BA23" s="16">
        <v>8</v>
      </c>
      <c r="BB23" s="8">
        <f t="shared" si="28"/>
        <v>200</v>
      </c>
      <c r="BC23" s="32">
        <f t="shared" si="11"/>
        <v>10079</v>
      </c>
      <c r="BD23" s="16">
        <f t="shared" si="12"/>
        <v>8563</v>
      </c>
      <c r="BE23" s="16">
        <f t="shared" si="13"/>
        <v>1516</v>
      </c>
      <c r="BF23" s="16">
        <f t="shared" si="14"/>
        <v>0</v>
      </c>
      <c r="BG23" s="145">
        <f t="shared" si="25"/>
        <v>106.11707727942725</v>
      </c>
    </row>
    <row r="24" spans="2:59" ht="30" customHeight="1">
      <c r="B24" s="209" t="s">
        <v>254</v>
      </c>
      <c r="C24" s="135" t="s">
        <v>14</v>
      </c>
      <c r="D24" s="32">
        <f t="shared" si="0"/>
        <v>7858</v>
      </c>
      <c r="E24" s="139">
        <v>7098</v>
      </c>
      <c r="F24" s="139">
        <v>760</v>
      </c>
      <c r="G24" s="139"/>
      <c r="H24" s="8">
        <f t="shared" si="15"/>
        <v>102.33103268654773</v>
      </c>
      <c r="I24" s="32">
        <f t="shared" si="1"/>
        <v>981</v>
      </c>
      <c r="J24" s="139">
        <v>756</v>
      </c>
      <c r="K24" s="139">
        <v>225</v>
      </c>
      <c r="L24" s="139"/>
      <c r="M24" s="8">
        <f t="shared" si="16"/>
        <v>99.796541200406921</v>
      </c>
      <c r="N24" s="32">
        <f t="shared" si="2"/>
        <v>320</v>
      </c>
      <c r="O24" s="139">
        <v>320</v>
      </c>
      <c r="P24" s="139">
        <v>0</v>
      </c>
      <c r="Q24" s="139"/>
      <c r="R24" s="8">
        <f t="shared" si="17"/>
        <v>107.02341137123746</v>
      </c>
      <c r="S24" s="32">
        <f t="shared" si="3"/>
        <v>539</v>
      </c>
      <c r="T24" s="139">
        <v>297</v>
      </c>
      <c r="U24" s="139">
        <v>242</v>
      </c>
      <c r="V24" s="139"/>
      <c r="W24" s="8">
        <f t="shared" si="18"/>
        <v>102.66666666666666</v>
      </c>
      <c r="X24" s="32">
        <f t="shared" si="4"/>
        <v>286</v>
      </c>
      <c r="Y24" s="139">
        <v>126</v>
      </c>
      <c r="Z24" s="139">
        <v>160</v>
      </c>
      <c r="AA24" s="139"/>
      <c r="AB24" s="8">
        <f t="shared" si="19"/>
        <v>147.42268041237114</v>
      </c>
      <c r="AC24" s="32">
        <f t="shared" si="5"/>
        <v>217</v>
      </c>
      <c r="AD24" s="139">
        <v>217</v>
      </c>
      <c r="AE24" s="139">
        <v>0</v>
      </c>
      <c r="AF24" s="139"/>
      <c r="AG24" s="8">
        <f t="shared" si="20"/>
        <v>98.19004524886877</v>
      </c>
      <c r="AH24" s="32">
        <f t="shared" si="6"/>
        <v>85</v>
      </c>
      <c r="AI24" s="139">
        <v>0</v>
      </c>
      <c r="AJ24" s="139">
        <v>85</v>
      </c>
      <c r="AK24" s="139"/>
      <c r="AL24" s="8">
        <f t="shared" si="21"/>
        <v>103.65853658536585</v>
      </c>
      <c r="AM24" s="32">
        <f t="shared" si="7"/>
        <v>58</v>
      </c>
      <c r="AN24" s="139">
        <v>0</v>
      </c>
      <c r="AO24" s="139">
        <v>58</v>
      </c>
      <c r="AP24" s="139"/>
      <c r="AQ24" s="8">
        <f t="shared" si="22"/>
        <v>101.75438596491229</v>
      </c>
      <c r="AR24" s="32">
        <f t="shared" si="8"/>
        <v>14</v>
      </c>
      <c r="AS24" s="139"/>
      <c r="AT24" s="139">
        <v>14</v>
      </c>
      <c r="AU24" s="139"/>
      <c r="AV24" s="8">
        <f t="shared" si="23"/>
        <v>107.69230769230769</v>
      </c>
      <c r="AW24" s="16">
        <v>7</v>
      </c>
      <c r="AX24" s="8">
        <f t="shared" si="26"/>
        <v>87.5</v>
      </c>
      <c r="AY24" s="16">
        <v>9</v>
      </c>
      <c r="AZ24" s="8">
        <f t="shared" si="27"/>
        <v>90</v>
      </c>
      <c r="BA24" s="16">
        <v>8</v>
      </c>
      <c r="BB24" s="8">
        <f t="shared" si="28"/>
        <v>100</v>
      </c>
      <c r="BC24" s="32">
        <f t="shared" si="11"/>
        <v>10382</v>
      </c>
      <c r="BD24" s="16">
        <f t="shared" si="12"/>
        <v>8814</v>
      </c>
      <c r="BE24" s="16">
        <f t="shared" si="13"/>
        <v>1568</v>
      </c>
      <c r="BF24" s="16">
        <f t="shared" si="14"/>
        <v>0</v>
      </c>
      <c r="BG24" s="145">
        <f t="shared" si="25"/>
        <v>103.0062506201012</v>
      </c>
    </row>
    <row r="25" spans="2:59" ht="30" customHeight="1">
      <c r="B25" s="209" t="s">
        <v>255</v>
      </c>
      <c r="C25" s="135" t="s">
        <v>15</v>
      </c>
      <c r="D25" s="32">
        <f t="shared" si="0"/>
        <v>8606</v>
      </c>
      <c r="E25" s="139">
        <v>7771</v>
      </c>
      <c r="F25" s="139">
        <v>835</v>
      </c>
      <c r="G25" s="139"/>
      <c r="H25" s="8">
        <f t="shared" si="15"/>
        <v>109.51896156782897</v>
      </c>
      <c r="I25" s="32">
        <f t="shared" si="1"/>
        <v>1055</v>
      </c>
      <c r="J25" s="139">
        <v>788</v>
      </c>
      <c r="K25" s="139">
        <v>267</v>
      </c>
      <c r="L25" s="139"/>
      <c r="M25" s="8">
        <f t="shared" si="16"/>
        <v>107.54332313965342</v>
      </c>
      <c r="N25" s="32">
        <f t="shared" si="2"/>
        <v>339</v>
      </c>
      <c r="O25" s="139">
        <v>339</v>
      </c>
      <c r="P25" s="139">
        <v>0</v>
      </c>
      <c r="Q25" s="139"/>
      <c r="R25" s="8">
        <f t="shared" si="17"/>
        <v>105.9375</v>
      </c>
      <c r="S25" s="32">
        <f t="shared" si="3"/>
        <v>553</v>
      </c>
      <c r="T25" s="139">
        <v>306</v>
      </c>
      <c r="U25" s="139">
        <v>247</v>
      </c>
      <c r="V25" s="139"/>
      <c r="W25" s="8">
        <f t="shared" si="18"/>
        <v>102.59740259740259</v>
      </c>
      <c r="X25" s="32">
        <f t="shared" si="4"/>
        <v>328</v>
      </c>
      <c r="Y25" s="139">
        <v>152</v>
      </c>
      <c r="Z25" s="139">
        <v>176</v>
      </c>
      <c r="AA25" s="139"/>
      <c r="AB25" s="8">
        <f t="shared" si="19"/>
        <v>114.68531468531469</v>
      </c>
      <c r="AC25" s="32">
        <f t="shared" si="5"/>
        <v>217</v>
      </c>
      <c r="AD25" s="139">
        <v>217</v>
      </c>
      <c r="AE25" s="139">
        <v>0</v>
      </c>
      <c r="AF25" s="139"/>
      <c r="AG25" s="8">
        <f t="shared" si="20"/>
        <v>100</v>
      </c>
      <c r="AH25" s="32">
        <f t="shared" si="6"/>
        <v>87</v>
      </c>
      <c r="AI25" s="139">
        <v>0</v>
      </c>
      <c r="AJ25" s="139">
        <v>87</v>
      </c>
      <c r="AK25" s="139"/>
      <c r="AL25" s="8">
        <f t="shared" si="21"/>
        <v>102.35294117647058</v>
      </c>
      <c r="AM25" s="32">
        <f t="shared" si="7"/>
        <v>60</v>
      </c>
      <c r="AN25" s="139">
        <v>0</v>
      </c>
      <c r="AO25" s="139">
        <v>60</v>
      </c>
      <c r="AP25" s="139"/>
      <c r="AQ25" s="8">
        <f t="shared" si="22"/>
        <v>103.44827586206897</v>
      </c>
      <c r="AR25" s="32">
        <f t="shared" si="8"/>
        <v>20</v>
      </c>
      <c r="AS25" s="139"/>
      <c r="AT25" s="139">
        <v>20</v>
      </c>
      <c r="AU25" s="139"/>
      <c r="AV25" s="8">
        <f t="shared" si="23"/>
        <v>142.85714285714286</v>
      </c>
      <c r="AW25" s="16">
        <v>8</v>
      </c>
      <c r="AX25" s="8">
        <f t="shared" si="26"/>
        <v>114.28571428571428</v>
      </c>
      <c r="AY25" s="16">
        <v>8</v>
      </c>
      <c r="AZ25" s="8">
        <f t="shared" si="27"/>
        <v>88.888888888888886</v>
      </c>
      <c r="BA25" s="16">
        <v>6</v>
      </c>
      <c r="BB25" s="8">
        <f t="shared" si="28"/>
        <v>75</v>
      </c>
      <c r="BC25" s="32">
        <f t="shared" si="11"/>
        <v>11287</v>
      </c>
      <c r="BD25" s="16">
        <f t="shared" si="12"/>
        <v>9573</v>
      </c>
      <c r="BE25" s="16">
        <f t="shared" si="13"/>
        <v>1714</v>
      </c>
      <c r="BF25" s="16">
        <f t="shared" si="14"/>
        <v>0</v>
      </c>
      <c r="BG25" s="145">
        <f t="shared" si="25"/>
        <v>108.71701020997881</v>
      </c>
    </row>
    <row r="26" spans="2:59" ht="30" customHeight="1">
      <c r="B26" s="209" t="s">
        <v>256</v>
      </c>
      <c r="C26" s="135" t="s">
        <v>16</v>
      </c>
      <c r="D26" s="32">
        <f t="shared" si="0"/>
        <v>9793</v>
      </c>
      <c r="E26" s="139">
        <v>8898</v>
      </c>
      <c r="F26" s="139">
        <v>895</v>
      </c>
      <c r="G26" s="139"/>
      <c r="H26" s="8">
        <f t="shared" si="15"/>
        <v>113.79270276551243</v>
      </c>
      <c r="I26" s="32">
        <f t="shared" si="1"/>
        <v>1151</v>
      </c>
      <c r="J26" s="139">
        <v>865</v>
      </c>
      <c r="K26" s="139">
        <v>286</v>
      </c>
      <c r="L26" s="139"/>
      <c r="M26" s="8">
        <f t="shared" si="16"/>
        <v>109.09952606635072</v>
      </c>
      <c r="N26" s="32">
        <f t="shared" si="2"/>
        <v>381</v>
      </c>
      <c r="O26" s="139">
        <v>381</v>
      </c>
      <c r="P26" s="139">
        <v>0</v>
      </c>
      <c r="Q26" s="139"/>
      <c r="R26" s="8">
        <f t="shared" si="17"/>
        <v>112.38938053097345</v>
      </c>
      <c r="S26" s="32">
        <f t="shared" si="3"/>
        <v>591</v>
      </c>
      <c r="T26" s="139">
        <v>344</v>
      </c>
      <c r="U26" s="139">
        <v>247</v>
      </c>
      <c r="V26" s="139"/>
      <c r="W26" s="8">
        <f t="shared" si="18"/>
        <v>106.87160940325498</v>
      </c>
      <c r="X26" s="32">
        <f t="shared" si="4"/>
        <v>381</v>
      </c>
      <c r="Y26" s="139">
        <v>177</v>
      </c>
      <c r="Z26" s="139">
        <v>204</v>
      </c>
      <c r="AA26" s="139"/>
      <c r="AB26" s="8">
        <f t="shared" si="19"/>
        <v>116.15853658536585</v>
      </c>
      <c r="AC26" s="32">
        <f t="shared" si="5"/>
        <v>242</v>
      </c>
      <c r="AD26" s="139">
        <v>242</v>
      </c>
      <c r="AE26" s="139">
        <v>0</v>
      </c>
      <c r="AF26" s="139"/>
      <c r="AG26" s="8">
        <f t="shared" si="20"/>
        <v>111.52073732718894</v>
      </c>
      <c r="AH26" s="32">
        <f t="shared" si="6"/>
        <v>103</v>
      </c>
      <c r="AI26" s="139">
        <v>11</v>
      </c>
      <c r="AJ26" s="139">
        <v>92</v>
      </c>
      <c r="AK26" s="139"/>
      <c r="AL26" s="8">
        <f t="shared" si="21"/>
        <v>118.39080459770115</v>
      </c>
      <c r="AM26" s="32">
        <f t="shared" si="7"/>
        <v>63</v>
      </c>
      <c r="AN26" s="139">
        <v>0</v>
      </c>
      <c r="AO26" s="139">
        <v>63</v>
      </c>
      <c r="AP26" s="139"/>
      <c r="AQ26" s="8">
        <f t="shared" si="22"/>
        <v>105</v>
      </c>
      <c r="AR26" s="32">
        <f t="shared" si="8"/>
        <v>24</v>
      </c>
      <c r="AS26" s="139"/>
      <c r="AT26" s="139">
        <v>24</v>
      </c>
      <c r="AU26" s="139"/>
      <c r="AV26" s="8">
        <f t="shared" si="23"/>
        <v>120</v>
      </c>
      <c r="AW26" s="16">
        <v>7</v>
      </c>
      <c r="AX26" s="8">
        <f t="shared" si="26"/>
        <v>87.5</v>
      </c>
      <c r="AY26" s="16">
        <v>8</v>
      </c>
      <c r="AZ26" s="8">
        <f t="shared" si="27"/>
        <v>100</v>
      </c>
      <c r="BA26" s="16">
        <v>6</v>
      </c>
      <c r="BB26" s="8">
        <f t="shared" si="28"/>
        <v>100</v>
      </c>
      <c r="BC26" s="32">
        <f t="shared" si="11"/>
        <v>12750</v>
      </c>
      <c r="BD26" s="16">
        <f t="shared" si="12"/>
        <v>10918</v>
      </c>
      <c r="BE26" s="16">
        <f t="shared" si="13"/>
        <v>1832</v>
      </c>
      <c r="BF26" s="16">
        <f t="shared" si="14"/>
        <v>0</v>
      </c>
      <c r="BG26" s="145">
        <f t="shared" si="25"/>
        <v>112.96181447683176</v>
      </c>
    </row>
    <row r="27" spans="2:59" ht="30" customHeight="1">
      <c r="B27" s="209" t="s">
        <v>257</v>
      </c>
      <c r="C27" s="135" t="s">
        <v>17</v>
      </c>
      <c r="D27" s="32">
        <f t="shared" si="0"/>
        <v>10466</v>
      </c>
      <c r="E27" s="139">
        <v>9528</v>
      </c>
      <c r="F27" s="139">
        <v>938</v>
      </c>
      <c r="G27" s="139"/>
      <c r="H27" s="8">
        <f t="shared" si="15"/>
        <v>106.87225569284182</v>
      </c>
      <c r="I27" s="32">
        <f t="shared" si="1"/>
        <v>1211</v>
      </c>
      <c r="J27" s="139">
        <v>907</v>
      </c>
      <c r="K27" s="139">
        <v>304</v>
      </c>
      <c r="L27" s="139"/>
      <c r="M27" s="8">
        <f t="shared" si="16"/>
        <v>105.21285838401391</v>
      </c>
      <c r="N27" s="32">
        <f t="shared" si="2"/>
        <v>442</v>
      </c>
      <c r="O27" s="139">
        <v>442</v>
      </c>
      <c r="P27" s="139">
        <v>0</v>
      </c>
      <c r="Q27" s="139"/>
      <c r="R27" s="8">
        <f t="shared" si="17"/>
        <v>116.01049868766404</v>
      </c>
      <c r="S27" s="32">
        <f t="shared" si="3"/>
        <v>610</v>
      </c>
      <c r="T27" s="139">
        <v>354</v>
      </c>
      <c r="U27" s="139">
        <v>256</v>
      </c>
      <c r="V27" s="139"/>
      <c r="W27" s="8">
        <f t="shared" si="18"/>
        <v>103.21489001692048</v>
      </c>
      <c r="X27" s="32">
        <f t="shared" si="4"/>
        <v>407</v>
      </c>
      <c r="Y27" s="139">
        <v>195</v>
      </c>
      <c r="Z27" s="139">
        <v>212</v>
      </c>
      <c r="AA27" s="139"/>
      <c r="AB27" s="8">
        <f t="shared" si="19"/>
        <v>106.82414698162729</v>
      </c>
      <c r="AC27" s="32">
        <f t="shared" si="5"/>
        <v>278</v>
      </c>
      <c r="AD27" s="139">
        <v>278</v>
      </c>
      <c r="AE27" s="139">
        <v>0</v>
      </c>
      <c r="AF27" s="139"/>
      <c r="AG27" s="8">
        <f t="shared" si="20"/>
        <v>114.87603305785123</v>
      </c>
      <c r="AH27" s="32">
        <f t="shared" si="6"/>
        <v>120</v>
      </c>
      <c r="AI27" s="139">
        <v>22</v>
      </c>
      <c r="AJ27" s="139">
        <v>98</v>
      </c>
      <c r="AK27" s="139"/>
      <c r="AL27" s="8">
        <f t="shared" si="21"/>
        <v>116.50485436893203</v>
      </c>
      <c r="AM27" s="32">
        <f t="shared" si="7"/>
        <v>65</v>
      </c>
      <c r="AN27" s="139">
        <v>0</v>
      </c>
      <c r="AO27" s="139">
        <v>65</v>
      </c>
      <c r="AP27" s="139"/>
      <c r="AQ27" s="8">
        <f t="shared" si="22"/>
        <v>103.17460317460319</v>
      </c>
      <c r="AR27" s="32">
        <f t="shared" si="8"/>
        <v>26</v>
      </c>
      <c r="AS27" s="139"/>
      <c r="AT27" s="139">
        <v>26</v>
      </c>
      <c r="AU27" s="139"/>
      <c r="AV27" s="8">
        <f t="shared" si="23"/>
        <v>108.33333333333333</v>
      </c>
      <c r="AW27" s="16">
        <v>8</v>
      </c>
      <c r="AX27" s="8">
        <f t="shared" si="26"/>
        <v>114.28571428571428</v>
      </c>
      <c r="AY27" s="16">
        <v>9</v>
      </c>
      <c r="AZ27" s="8">
        <f t="shared" si="27"/>
        <v>112.5</v>
      </c>
      <c r="BA27" s="16">
        <v>6</v>
      </c>
      <c r="BB27" s="8">
        <f t="shared" si="28"/>
        <v>100</v>
      </c>
      <c r="BC27" s="32">
        <f t="shared" si="11"/>
        <v>13648</v>
      </c>
      <c r="BD27" s="16">
        <f t="shared" si="12"/>
        <v>11726</v>
      </c>
      <c r="BE27" s="16">
        <f t="shared" si="13"/>
        <v>1922</v>
      </c>
      <c r="BF27" s="16">
        <f t="shared" si="14"/>
        <v>0</v>
      </c>
      <c r="BG27" s="145">
        <f t="shared" si="25"/>
        <v>107.04313725490195</v>
      </c>
    </row>
    <row r="28" spans="2:59" ht="30" customHeight="1">
      <c r="B28" s="209" t="s">
        <v>258</v>
      </c>
      <c r="C28" s="135" t="s">
        <v>18</v>
      </c>
      <c r="D28" s="32">
        <f t="shared" si="0"/>
        <v>11854.998</v>
      </c>
      <c r="E28" s="140">
        <v>10805</v>
      </c>
      <c r="F28" s="140">
        <v>1019</v>
      </c>
      <c r="G28" s="140">
        <v>30.998000000000001</v>
      </c>
      <c r="H28" s="8">
        <f t="shared" si="15"/>
        <v>113.27152684884388</v>
      </c>
      <c r="I28" s="32">
        <f t="shared" si="1"/>
        <v>1475</v>
      </c>
      <c r="J28" s="140">
        <v>1149</v>
      </c>
      <c r="K28" s="140">
        <v>326</v>
      </c>
      <c r="L28" s="140"/>
      <c r="M28" s="8">
        <f t="shared" si="16"/>
        <v>121.80016515276631</v>
      </c>
      <c r="N28" s="32">
        <f t="shared" si="2"/>
        <v>509</v>
      </c>
      <c r="O28" s="140">
        <v>509</v>
      </c>
      <c r="P28" s="140">
        <v>0</v>
      </c>
      <c r="Q28" s="140"/>
      <c r="R28" s="8">
        <f t="shared" si="17"/>
        <v>115.15837104072398</v>
      </c>
      <c r="S28" s="32">
        <f t="shared" si="3"/>
        <v>662</v>
      </c>
      <c r="T28" s="140">
        <v>393</v>
      </c>
      <c r="U28" s="140">
        <v>269</v>
      </c>
      <c r="V28" s="140"/>
      <c r="W28" s="8">
        <f t="shared" si="18"/>
        <v>108.52459016393443</v>
      </c>
      <c r="X28" s="32">
        <f t="shared" si="4"/>
        <v>458</v>
      </c>
      <c r="Y28" s="140">
        <v>225</v>
      </c>
      <c r="Z28" s="140">
        <v>233</v>
      </c>
      <c r="AA28" s="140"/>
      <c r="AB28" s="8">
        <f t="shared" si="19"/>
        <v>112.53071253071253</v>
      </c>
      <c r="AC28" s="32">
        <f t="shared" si="5"/>
        <v>317</v>
      </c>
      <c r="AD28" s="140">
        <v>317</v>
      </c>
      <c r="AE28" s="140">
        <v>0</v>
      </c>
      <c r="AF28" s="140"/>
      <c r="AG28" s="8">
        <f t="shared" si="20"/>
        <v>114.02877697841727</v>
      </c>
      <c r="AH28" s="32">
        <f t="shared" si="6"/>
        <v>133</v>
      </c>
      <c r="AI28" s="140">
        <v>29</v>
      </c>
      <c r="AJ28" s="140">
        <v>104</v>
      </c>
      <c r="AK28" s="140"/>
      <c r="AL28" s="8">
        <f t="shared" si="21"/>
        <v>110.83333333333334</v>
      </c>
      <c r="AM28" s="32">
        <f t="shared" si="7"/>
        <v>73</v>
      </c>
      <c r="AN28" s="140">
        <v>0</v>
      </c>
      <c r="AO28" s="140">
        <v>73</v>
      </c>
      <c r="AP28" s="140"/>
      <c r="AQ28" s="8">
        <f t="shared" si="22"/>
        <v>112.30769230769231</v>
      </c>
      <c r="AR28" s="32">
        <f t="shared" si="8"/>
        <v>36</v>
      </c>
      <c r="AS28" s="140"/>
      <c r="AT28" s="140">
        <v>36</v>
      </c>
      <c r="AU28" s="140"/>
      <c r="AV28" s="8">
        <f t="shared" si="23"/>
        <v>138.46153846153845</v>
      </c>
      <c r="AW28" s="19">
        <v>9</v>
      </c>
      <c r="AX28" s="8">
        <f t="shared" si="26"/>
        <v>112.5</v>
      </c>
      <c r="AY28" s="19">
        <v>8</v>
      </c>
      <c r="AZ28" s="8">
        <f t="shared" si="27"/>
        <v>88.888888888888886</v>
      </c>
      <c r="BA28" s="19">
        <v>5</v>
      </c>
      <c r="BB28" s="8">
        <f t="shared" si="28"/>
        <v>83.333333333333343</v>
      </c>
      <c r="BC28" s="32">
        <f t="shared" si="11"/>
        <v>15539.998</v>
      </c>
      <c r="BD28" s="16">
        <f t="shared" si="12"/>
        <v>13427</v>
      </c>
      <c r="BE28" s="16">
        <f t="shared" si="13"/>
        <v>2082</v>
      </c>
      <c r="BF28" s="16">
        <f t="shared" si="14"/>
        <v>30.998000000000001</v>
      </c>
      <c r="BG28" s="145">
        <f t="shared" si="25"/>
        <v>113.86282239155921</v>
      </c>
    </row>
    <row r="29" spans="2:59" ht="30" customHeight="1" thickBot="1">
      <c r="B29" s="210" t="s">
        <v>259</v>
      </c>
      <c r="C29" s="136" t="s">
        <v>19</v>
      </c>
      <c r="D29" s="211">
        <f t="shared" si="0"/>
        <v>13193.686</v>
      </c>
      <c r="E29" s="142">
        <v>11986</v>
      </c>
      <c r="F29" s="142">
        <v>1090</v>
      </c>
      <c r="G29" s="142">
        <v>117.68600000000001</v>
      </c>
      <c r="H29" s="7">
        <f t="shared" si="15"/>
        <v>111.29218241960058</v>
      </c>
      <c r="I29" s="211">
        <f t="shared" si="1"/>
        <v>1725</v>
      </c>
      <c r="J29" s="142">
        <v>1399</v>
      </c>
      <c r="K29" s="142">
        <v>326</v>
      </c>
      <c r="L29" s="142"/>
      <c r="M29" s="7">
        <f t="shared" si="16"/>
        <v>116.94915254237289</v>
      </c>
      <c r="N29" s="211">
        <f t="shared" si="2"/>
        <v>570</v>
      </c>
      <c r="O29" s="142">
        <v>570</v>
      </c>
      <c r="P29" s="142">
        <v>0</v>
      </c>
      <c r="Q29" s="142"/>
      <c r="R29" s="7">
        <f t="shared" si="17"/>
        <v>111.98428290766209</v>
      </c>
      <c r="S29" s="211">
        <f t="shared" si="3"/>
        <v>740</v>
      </c>
      <c r="T29" s="142">
        <v>444</v>
      </c>
      <c r="U29" s="142">
        <v>296</v>
      </c>
      <c r="V29" s="142"/>
      <c r="W29" s="7">
        <f t="shared" si="18"/>
        <v>111.78247734138974</v>
      </c>
      <c r="X29" s="211">
        <f t="shared" si="4"/>
        <v>501</v>
      </c>
      <c r="Y29" s="142">
        <v>243</v>
      </c>
      <c r="Z29" s="142">
        <v>258</v>
      </c>
      <c r="AA29" s="142"/>
      <c r="AB29" s="7">
        <f t="shared" si="19"/>
        <v>109.38864628820961</v>
      </c>
      <c r="AC29" s="211">
        <f t="shared" si="5"/>
        <v>350</v>
      </c>
      <c r="AD29" s="142">
        <v>350</v>
      </c>
      <c r="AE29" s="142">
        <v>0</v>
      </c>
      <c r="AF29" s="142"/>
      <c r="AG29" s="7">
        <f t="shared" si="20"/>
        <v>110.41009463722398</v>
      </c>
      <c r="AH29" s="211">
        <f t="shared" si="6"/>
        <v>140</v>
      </c>
      <c r="AI29" s="142">
        <v>33</v>
      </c>
      <c r="AJ29" s="142">
        <v>107</v>
      </c>
      <c r="AK29" s="142"/>
      <c r="AL29" s="7">
        <f t="shared" si="21"/>
        <v>105.26315789473684</v>
      </c>
      <c r="AM29" s="211">
        <f t="shared" si="7"/>
        <v>121</v>
      </c>
      <c r="AN29" s="142">
        <v>37</v>
      </c>
      <c r="AO29" s="142">
        <v>84</v>
      </c>
      <c r="AP29" s="142"/>
      <c r="AQ29" s="7">
        <f t="shared" si="22"/>
        <v>165.75342465753425</v>
      </c>
      <c r="AR29" s="211">
        <f t="shared" si="8"/>
        <v>43</v>
      </c>
      <c r="AS29" s="142"/>
      <c r="AT29" s="142">
        <v>43</v>
      </c>
      <c r="AU29" s="142"/>
      <c r="AV29" s="7">
        <f t="shared" si="23"/>
        <v>119.44444444444444</v>
      </c>
      <c r="AW29" s="17">
        <v>10</v>
      </c>
      <c r="AX29" s="7">
        <f t="shared" si="26"/>
        <v>111.11111111111111</v>
      </c>
      <c r="AY29" s="17">
        <v>9</v>
      </c>
      <c r="AZ29" s="7">
        <f t="shared" si="27"/>
        <v>112.5</v>
      </c>
      <c r="BA29" s="17">
        <v>5</v>
      </c>
      <c r="BB29" s="7">
        <f t="shared" si="28"/>
        <v>100</v>
      </c>
      <c r="BC29" s="211">
        <f t="shared" si="11"/>
        <v>17407.686000000002</v>
      </c>
      <c r="BD29" s="17">
        <f t="shared" si="12"/>
        <v>15062</v>
      </c>
      <c r="BE29" s="17">
        <f t="shared" si="13"/>
        <v>2228</v>
      </c>
      <c r="BF29" s="17">
        <f t="shared" si="14"/>
        <v>117.68600000000001</v>
      </c>
      <c r="BG29" s="12">
        <f t="shared" si="25"/>
        <v>112.01858584537786</v>
      </c>
    </row>
    <row r="30" spans="2:59" ht="30" customHeight="1" thickTop="1">
      <c r="B30" s="224" t="s">
        <v>260</v>
      </c>
      <c r="C30" s="135" t="s">
        <v>20</v>
      </c>
      <c r="D30" s="32">
        <f t="shared" si="0"/>
        <v>14200.916999999999</v>
      </c>
      <c r="E30" s="139">
        <v>12866</v>
      </c>
      <c r="F30" s="139">
        <v>1150</v>
      </c>
      <c r="G30" s="139">
        <v>184.917</v>
      </c>
      <c r="H30" s="6">
        <f t="shared" si="15"/>
        <v>107.63418956613033</v>
      </c>
      <c r="I30" s="32">
        <f t="shared" si="1"/>
        <v>1944</v>
      </c>
      <c r="J30" s="139">
        <v>1594</v>
      </c>
      <c r="K30" s="139">
        <v>350</v>
      </c>
      <c r="L30" s="139"/>
      <c r="M30" s="6">
        <f t="shared" si="16"/>
        <v>112.69565217391305</v>
      </c>
      <c r="N30" s="32">
        <f t="shared" si="2"/>
        <v>670</v>
      </c>
      <c r="O30" s="139">
        <v>670</v>
      </c>
      <c r="P30" s="139">
        <v>0</v>
      </c>
      <c r="Q30" s="139"/>
      <c r="R30" s="6">
        <f t="shared" si="17"/>
        <v>117.54385964912282</v>
      </c>
      <c r="S30" s="32">
        <f t="shared" si="3"/>
        <v>776</v>
      </c>
      <c r="T30" s="139">
        <v>463</v>
      </c>
      <c r="U30" s="139">
        <v>313</v>
      </c>
      <c r="V30" s="139"/>
      <c r="W30" s="6">
        <f t="shared" si="18"/>
        <v>104.86486486486486</v>
      </c>
      <c r="X30" s="32">
        <f t="shared" si="4"/>
        <v>522</v>
      </c>
      <c r="Y30" s="139">
        <v>261</v>
      </c>
      <c r="Z30" s="139">
        <v>261</v>
      </c>
      <c r="AA30" s="139"/>
      <c r="AB30" s="6">
        <f t="shared" si="19"/>
        <v>104.19161676646706</v>
      </c>
      <c r="AC30" s="32">
        <f t="shared" si="5"/>
        <v>366</v>
      </c>
      <c r="AD30" s="139">
        <v>366</v>
      </c>
      <c r="AE30" s="139">
        <v>0</v>
      </c>
      <c r="AF30" s="139"/>
      <c r="AG30" s="6">
        <f t="shared" si="20"/>
        <v>104.57142857142858</v>
      </c>
      <c r="AH30" s="32">
        <f t="shared" si="6"/>
        <v>143</v>
      </c>
      <c r="AI30" s="139">
        <v>35</v>
      </c>
      <c r="AJ30" s="139">
        <v>108</v>
      </c>
      <c r="AK30" s="139"/>
      <c r="AL30" s="6">
        <f t="shared" si="21"/>
        <v>102.14285714285714</v>
      </c>
      <c r="AM30" s="32">
        <f t="shared" si="7"/>
        <v>148</v>
      </c>
      <c r="AN30" s="139">
        <v>58</v>
      </c>
      <c r="AO30" s="139">
        <v>90</v>
      </c>
      <c r="AP30" s="139"/>
      <c r="AQ30" s="6">
        <f t="shared" si="22"/>
        <v>122.31404958677685</v>
      </c>
      <c r="AR30" s="32">
        <f t="shared" si="8"/>
        <v>50</v>
      </c>
      <c r="AS30" s="139"/>
      <c r="AT30" s="139">
        <v>50</v>
      </c>
      <c r="AU30" s="139"/>
      <c r="AV30" s="6">
        <f t="shared" si="23"/>
        <v>116.27906976744187</v>
      </c>
      <c r="AW30" s="16">
        <v>9</v>
      </c>
      <c r="AX30" s="6">
        <f t="shared" si="26"/>
        <v>90</v>
      </c>
      <c r="AY30" s="16">
        <v>8</v>
      </c>
      <c r="AZ30" s="6">
        <f t="shared" si="27"/>
        <v>88.888888888888886</v>
      </c>
      <c r="BA30" s="16">
        <v>5</v>
      </c>
      <c r="BB30" s="6">
        <f t="shared" si="28"/>
        <v>100</v>
      </c>
      <c r="BC30" s="32">
        <f t="shared" si="11"/>
        <v>18841.917000000001</v>
      </c>
      <c r="BD30" s="16">
        <f t="shared" si="12"/>
        <v>16313</v>
      </c>
      <c r="BE30" s="16">
        <f t="shared" si="13"/>
        <v>2344</v>
      </c>
      <c r="BF30" s="16">
        <f t="shared" si="14"/>
        <v>184.917</v>
      </c>
      <c r="BG30" s="11">
        <f t="shared" si="25"/>
        <v>108.23906750156225</v>
      </c>
    </row>
    <row r="31" spans="2:59" ht="30" customHeight="1">
      <c r="B31" s="209" t="s">
        <v>261</v>
      </c>
      <c r="C31" s="135" t="s">
        <v>21</v>
      </c>
      <c r="D31" s="32">
        <f t="shared" si="0"/>
        <v>14371.188</v>
      </c>
      <c r="E31" s="139">
        <v>13000</v>
      </c>
      <c r="F31" s="139">
        <v>1150</v>
      </c>
      <c r="G31" s="139">
        <v>221.18799999999999</v>
      </c>
      <c r="H31" s="8">
        <f t="shared" si="15"/>
        <v>101.19901412000367</v>
      </c>
      <c r="I31" s="32">
        <f t="shared" si="1"/>
        <v>2032</v>
      </c>
      <c r="J31" s="139">
        <v>1679</v>
      </c>
      <c r="K31" s="139">
        <v>353</v>
      </c>
      <c r="L31" s="139"/>
      <c r="M31" s="8">
        <f t="shared" si="16"/>
        <v>104.5267489711934</v>
      </c>
      <c r="N31" s="32">
        <f t="shared" si="2"/>
        <v>786</v>
      </c>
      <c r="O31" s="139">
        <v>786</v>
      </c>
      <c r="P31" s="139">
        <v>0</v>
      </c>
      <c r="Q31" s="139"/>
      <c r="R31" s="8">
        <f t="shared" si="17"/>
        <v>117.31343283582089</v>
      </c>
      <c r="S31" s="32">
        <f t="shared" si="3"/>
        <v>830</v>
      </c>
      <c r="T31" s="139">
        <v>515</v>
      </c>
      <c r="U31" s="139">
        <v>315</v>
      </c>
      <c r="V31" s="139"/>
      <c r="W31" s="8">
        <f t="shared" si="18"/>
        <v>106.95876288659794</v>
      </c>
      <c r="X31" s="32">
        <f t="shared" si="4"/>
        <v>617</v>
      </c>
      <c r="Y31" s="139">
        <v>366</v>
      </c>
      <c r="Z31" s="139">
        <v>251</v>
      </c>
      <c r="AA31" s="139"/>
      <c r="AB31" s="8">
        <f t="shared" si="19"/>
        <v>118.19923371647509</v>
      </c>
      <c r="AC31" s="32">
        <f t="shared" si="5"/>
        <v>441</v>
      </c>
      <c r="AD31" s="139">
        <v>441</v>
      </c>
      <c r="AE31" s="139">
        <v>0</v>
      </c>
      <c r="AF31" s="139"/>
      <c r="AG31" s="8">
        <f t="shared" si="20"/>
        <v>120.49180327868851</v>
      </c>
      <c r="AH31" s="32">
        <f t="shared" si="6"/>
        <v>153</v>
      </c>
      <c r="AI31" s="139">
        <v>46</v>
      </c>
      <c r="AJ31" s="139">
        <v>107</v>
      </c>
      <c r="AK31" s="139"/>
      <c r="AL31" s="8">
        <f t="shared" si="21"/>
        <v>106.993006993007</v>
      </c>
      <c r="AM31" s="32">
        <f t="shared" si="7"/>
        <v>159</v>
      </c>
      <c r="AN31" s="139">
        <v>60</v>
      </c>
      <c r="AO31" s="139">
        <v>99</v>
      </c>
      <c r="AP31" s="139"/>
      <c r="AQ31" s="8">
        <f t="shared" si="22"/>
        <v>107.43243243243244</v>
      </c>
      <c r="AR31" s="32">
        <f t="shared" si="8"/>
        <v>45</v>
      </c>
      <c r="AS31" s="139"/>
      <c r="AT31" s="139">
        <v>45</v>
      </c>
      <c r="AU31" s="139"/>
      <c r="AV31" s="8">
        <f t="shared" si="23"/>
        <v>90</v>
      </c>
      <c r="AW31" s="16">
        <v>9</v>
      </c>
      <c r="AX31" s="8">
        <f t="shared" si="26"/>
        <v>100</v>
      </c>
      <c r="AY31" s="16">
        <v>7</v>
      </c>
      <c r="AZ31" s="8">
        <f t="shared" si="27"/>
        <v>87.5</v>
      </c>
      <c r="BA31" s="16">
        <v>4</v>
      </c>
      <c r="BB31" s="8">
        <f t="shared" si="28"/>
        <v>80</v>
      </c>
      <c r="BC31" s="32">
        <f t="shared" si="11"/>
        <v>19454.187999999998</v>
      </c>
      <c r="BD31" s="16">
        <f t="shared" si="12"/>
        <v>16893</v>
      </c>
      <c r="BE31" s="16">
        <f t="shared" si="13"/>
        <v>2340</v>
      </c>
      <c r="BF31" s="16">
        <f t="shared" si="14"/>
        <v>221.18799999999999</v>
      </c>
      <c r="BG31" s="145">
        <f t="shared" si="25"/>
        <v>103.24951542881755</v>
      </c>
    </row>
    <row r="32" spans="2:59" ht="30" customHeight="1">
      <c r="B32" s="209" t="s">
        <v>262</v>
      </c>
      <c r="C32" s="135" t="s">
        <v>22</v>
      </c>
      <c r="D32" s="32">
        <f t="shared" si="0"/>
        <v>14322.69</v>
      </c>
      <c r="E32" s="139">
        <v>12973</v>
      </c>
      <c r="F32" s="139">
        <v>1078</v>
      </c>
      <c r="G32" s="139">
        <v>271.69</v>
      </c>
      <c r="H32" s="8">
        <f t="shared" si="15"/>
        <v>99.662533118347625</v>
      </c>
      <c r="I32" s="32">
        <f t="shared" si="1"/>
        <v>2028</v>
      </c>
      <c r="J32" s="139">
        <v>1705</v>
      </c>
      <c r="K32" s="139">
        <v>323</v>
      </c>
      <c r="L32" s="139"/>
      <c r="M32" s="8">
        <f t="shared" si="16"/>
        <v>99.803149606299215</v>
      </c>
      <c r="N32" s="32">
        <f t="shared" si="2"/>
        <v>793</v>
      </c>
      <c r="O32" s="139">
        <v>793</v>
      </c>
      <c r="P32" s="139">
        <v>0</v>
      </c>
      <c r="Q32" s="139"/>
      <c r="R32" s="8">
        <f t="shared" si="17"/>
        <v>100.89058524173029</v>
      </c>
      <c r="S32" s="32">
        <f t="shared" si="3"/>
        <v>844</v>
      </c>
      <c r="T32" s="139">
        <v>557</v>
      </c>
      <c r="U32" s="139">
        <v>287</v>
      </c>
      <c r="V32" s="139"/>
      <c r="W32" s="8">
        <f t="shared" si="18"/>
        <v>101.68674698795182</v>
      </c>
      <c r="X32" s="32">
        <f t="shared" si="4"/>
        <v>713</v>
      </c>
      <c r="Y32" s="139">
        <v>463</v>
      </c>
      <c r="Z32" s="139">
        <v>250</v>
      </c>
      <c r="AA32" s="139"/>
      <c r="AB32" s="8">
        <f t="shared" si="19"/>
        <v>115.55915721231767</v>
      </c>
      <c r="AC32" s="32">
        <f t="shared" si="5"/>
        <v>473</v>
      </c>
      <c r="AD32" s="139">
        <v>473</v>
      </c>
      <c r="AE32" s="139">
        <v>0</v>
      </c>
      <c r="AF32" s="139"/>
      <c r="AG32" s="8">
        <f t="shared" si="20"/>
        <v>107.2562358276644</v>
      </c>
      <c r="AH32" s="32">
        <f t="shared" si="6"/>
        <v>149</v>
      </c>
      <c r="AI32" s="139">
        <v>49</v>
      </c>
      <c r="AJ32" s="139">
        <v>100</v>
      </c>
      <c r="AK32" s="139"/>
      <c r="AL32" s="8">
        <f t="shared" si="21"/>
        <v>97.385620915032675</v>
      </c>
      <c r="AM32" s="32">
        <f t="shared" si="7"/>
        <v>164</v>
      </c>
      <c r="AN32" s="139">
        <v>64</v>
      </c>
      <c r="AO32" s="139">
        <v>100</v>
      </c>
      <c r="AP32" s="139"/>
      <c r="AQ32" s="8">
        <f t="shared" si="22"/>
        <v>103.14465408805032</v>
      </c>
      <c r="AR32" s="32">
        <f t="shared" si="8"/>
        <v>38</v>
      </c>
      <c r="AS32" s="139"/>
      <c r="AT32" s="139">
        <v>38</v>
      </c>
      <c r="AU32" s="139"/>
      <c r="AV32" s="8">
        <f t="shared" si="23"/>
        <v>84.444444444444443</v>
      </c>
      <c r="AW32" s="16">
        <v>10</v>
      </c>
      <c r="AX32" s="8">
        <f t="shared" si="26"/>
        <v>111.11111111111111</v>
      </c>
      <c r="AY32" s="16">
        <v>7</v>
      </c>
      <c r="AZ32" s="8">
        <f t="shared" si="27"/>
        <v>100</v>
      </c>
      <c r="BA32" s="16">
        <v>3</v>
      </c>
      <c r="BB32" s="8">
        <f t="shared" si="28"/>
        <v>75</v>
      </c>
      <c r="BC32" s="32">
        <f t="shared" si="11"/>
        <v>19544.689999999999</v>
      </c>
      <c r="BD32" s="16">
        <f t="shared" si="12"/>
        <v>17077</v>
      </c>
      <c r="BE32" s="16">
        <f t="shared" si="13"/>
        <v>2196</v>
      </c>
      <c r="BF32" s="16">
        <f t="shared" si="14"/>
        <v>271.69</v>
      </c>
      <c r="BG32" s="145">
        <f t="shared" si="25"/>
        <v>100.46520574387377</v>
      </c>
    </row>
    <row r="33" spans="2:60" ht="30" customHeight="1">
      <c r="B33" s="209" t="s">
        <v>263</v>
      </c>
      <c r="C33" s="135" t="s">
        <v>23</v>
      </c>
      <c r="D33" s="32">
        <f t="shared" si="0"/>
        <v>14795.605</v>
      </c>
      <c r="E33" s="139">
        <v>13550</v>
      </c>
      <c r="F33" s="139">
        <v>945</v>
      </c>
      <c r="G33" s="139">
        <v>300.60500000000002</v>
      </c>
      <c r="H33" s="8">
        <f t="shared" si="15"/>
        <v>103.30185879887088</v>
      </c>
      <c r="I33" s="32">
        <f t="shared" si="1"/>
        <v>1958.1189999999999</v>
      </c>
      <c r="J33" s="139">
        <v>1748</v>
      </c>
      <c r="K33" s="139">
        <v>204</v>
      </c>
      <c r="L33" s="139">
        <v>6.1189999999999998</v>
      </c>
      <c r="M33" s="8">
        <f t="shared" si="16"/>
        <v>96.554191321499005</v>
      </c>
      <c r="N33" s="32">
        <f t="shared" si="2"/>
        <v>820</v>
      </c>
      <c r="O33" s="139">
        <v>820</v>
      </c>
      <c r="P33" s="139">
        <v>0</v>
      </c>
      <c r="Q33" s="139"/>
      <c r="R33" s="8">
        <f t="shared" si="17"/>
        <v>103.4047919293821</v>
      </c>
      <c r="S33" s="32">
        <f t="shared" si="3"/>
        <v>824</v>
      </c>
      <c r="T33" s="139">
        <v>569</v>
      </c>
      <c r="U33" s="139">
        <v>255</v>
      </c>
      <c r="V33" s="139"/>
      <c r="W33" s="8">
        <f t="shared" si="18"/>
        <v>97.630331753554501</v>
      </c>
      <c r="X33" s="32">
        <f t="shared" si="4"/>
        <v>762</v>
      </c>
      <c r="Y33" s="139">
        <v>499</v>
      </c>
      <c r="Z33" s="139">
        <v>263</v>
      </c>
      <c r="AA33" s="139"/>
      <c r="AB33" s="8">
        <f t="shared" si="19"/>
        <v>106.87237026647966</v>
      </c>
      <c r="AC33" s="32">
        <f t="shared" si="5"/>
        <v>522</v>
      </c>
      <c r="AD33" s="139">
        <v>522</v>
      </c>
      <c r="AE33" s="139">
        <v>0</v>
      </c>
      <c r="AF33" s="139"/>
      <c r="AG33" s="8">
        <f t="shared" si="20"/>
        <v>110.35940803382664</v>
      </c>
      <c r="AH33" s="32">
        <f t="shared" si="6"/>
        <v>166</v>
      </c>
      <c r="AI33" s="139">
        <v>63</v>
      </c>
      <c r="AJ33" s="139">
        <v>103</v>
      </c>
      <c r="AK33" s="139"/>
      <c r="AL33" s="8">
        <f t="shared" si="21"/>
        <v>111.40939597315436</v>
      </c>
      <c r="AM33" s="32">
        <f t="shared" si="7"/>
        <v>175</v>
      </c>
      <c r="AN33" s="139">
        <v>70</v>
      </c>
      <c r="AO33" s="139">
        <v>105</v>
      </c>
      <c r="AP33" s="139"/>
      <c r="AQ33" s="8">
        <f t="shared" si="22"/>
        <v>106.70731707317074</v>
      </c>
      <c r="AR33" s="32">
        <f t="shared" si="8"/>
        <v>39</v>
      </c>
      <c r="AS33" s="139"/>
      <c r="AT33" s="139">
        <v>39</v>
      </c>
      <c r="AU33" s="139"/>
      <c r="AV33" s="8">
        <f t="shared" si="23"/>
        <v>102.63157894736842</v>
      </c>
      <c r="AW33" s="16">
        <v>15</v>
      </c>
      <c r="AX33" s="8">
        <f t="shared" si="26"/>
        <v>150</v>
      </c>
      <c r="AY33" s="16">
        <v>7</v>
      </c>
      <c r="AZ33" s="8">
        <f t="shared" si="27"/>
        <v>100</v>
      </c>
      <c r="BA33" s="16">
        <v>2</v>
      </c>
      <c r="BB33" s="8">
        <f t="shared" si="28"/>
        <v>66.666666666666657</v>
      </c>
      <c r="BC33" s="32">
        <f t="shared" si="11"/>
        <v>20085.723999999998</v>
      </c>
      <c r="BD33" s="16">
        <f t="shared" si="12"/>
        <v>17841</v>
      </c>
      <c r="BE33" s="16">
        <f t="shared" si="13"/>
        <v>1938</v>
      </c>
      <c r="BF33" s="16">
        <f t="shared" si="14"/>
        <v>306.72400000000005</v>
      </c>
      <c r="BG33" s="145">
        <f t="shared" si="25"/>
        <v>102.76818921149426</v>
      </c>
    </row>
    <row r="34" spans="2:60" ht="30" customHeight="1">
      <c r="B34" s="209" t="s">
        <v>264</v>
      </c>
      <c r="C34" s="135" t="s">
        <v>24</v>
      </c>
      <c r="D34" s="32">
        <f t="shared" si="0"/>
        <v>15571.674999999999</v>
      </c>
      <c r="E34" s="139">
        <v>14247</v>
      </c>
      <c r="F34" s="139">
        <v>977</v>
      </c>
      <c r="G34" s="139">
        <v>347.67500000000001</v>
      </c>
      <c r="H34" s="8">
        <f t="shared" si="15"/>
        <v>105.24527384990341</v>
      </c>
      <c r="I34" s="32">
        <f t="shared" si="1"/>
        <v>2034.1010000000001</v>
      </c>
      <c r="J34" s="139">
        <v>1823</v>
      </c>
      <c r="K34" s="139">
        <v>205</v>
      </c>
      <c r="L34" s="139">
        <v>6.101</v>
      </c>
      <c r="M34" s="8">
        <f t="shared" si="16"/>
        <v>103.88035660754021</v>
      </c>
      <c r="N34" s="32">
        <f t="shared" si="2"/>
        <v>934</v>
      </c>
      <c r="O34" s="139">
        <v>934</v>
      </c>
      <c r="P34" s="139">
        <v>0</v>
      </c>
      <c r="Q34" s="139"/>
      <c r="R34" s="8">
        <f t="shared" si="17"/>
        <v>113.90243902439023</v>
      </c>
      <c r="S34" s="32">
        <f t="shared" si="3"/>
        <v>845</v>
      </c>
      <c r="T34" s="139">
        <v>584</v>
      </c>
      <c r="U34" s="139">
        <v>261</v>
      </c>
      <c r="V34" s="139"/>
      <c r="W34" s="8">
        <f t="shared" si="18"/>
        <v>102.54854368932038</v>
      </c>
      <c r="X34" s="32">
        <f t="shared" si="4"/>
        <v>828</v>
      </c>
      <c r="Y34" s="139">
        <v>552</v>
      </c>
      <c r="Z34" s="139">
        <v>276</v>
      </c>
      <c r="AA34" s="139"/>
      <c r="AB34" s="8">
        <f t="shared" si="19"/>
        <v>108.66141732283465</v>
      </c>
      <c r="AC34" s="32">
        <f t="shared" si="5"/>
        <v>550</v>
      </c>
      <c r="AD34" s="139">
        <v>550</v>
      </c>
      <c r="AE34" s="139">
        <v>0</v>
      </c>
      <c r="AF34" s="139"/>
      <c r="AG34" s="8">
        <f t="shared" si="20"/>
        <v>105.3639846743295</v>
      </c>
      <c r="AH34" s="32">
        <f t="shared" si="6"/>
        <v>211</v>
      </c>
      <c r="AI34" s="139">
        <v>97</v>
      </c>
      <c r="AJ34" s="139">
        <v>114</v>
      </c>
      <c r="AK34" s="139"/>
      <c r="AL34" s="8">
        <f t="shared" si="21"/>
        <v>127.10843373493977</v>
      </c>
      <c r="AM34" s="32">
        <f t="shared" si="7"/>
        <v>188</v>
      </c>
      <c r="AN34" s="139">
        <v>77</v>
      </c>
      <c r="AO34" s="139">
        <v>111</v>
      </c>
      <c r="AP34" s="139"/>
      <c r="AQ34" s="8">
        <f t="shared" si="22"/>
        <v>107.42857142857143</v>
      </c>
      <c r="AR34" s="32">
        <f t="shared" si="8"/>
        <v>40</v>
      </c>
      <c r="AS34" s="139"/>
      <c r="AT34" s="139">
        <v>40</v>
      </c>
      <c r="AU34" s="139"/>
      <c r="AV34" s="8">
        <f t="shared" si="23"/>
        <v>102.56410256410255</v>
      </c>
      <c r="AW34" s="19">
        <v>19</v>
      </c>
      <c r="AX34" s="8">
        <f t="shared" si="26"/>
        <v>126.66666666666666</v>
      </c>
      <c r="AY34" s="19">
        <v>8</v>
      </c>
      <c r="AZ34" s="8">
        <f t="shared" si="27"/>
        <v>114.28571428571428</v>
      </c>
      <c r="BA34" s="16">
        <v>3</v>
      </c>
      <c r="BB34" s="8">
        <f t="shared" si="28"/>
        <v>150</v>
      </c>
      <c r="BC34" s="32">
        <f t="shared" si="11"/>
        <v>21231.776000000002</v>
      </c>
      <c r="BD34" s="16">
        <f t="shared" si="12"/>
        <v>18864</v>
      </c>
      <c r="BE34" s="16">
        <f t="shared" si="13"/>
        <v>2014</v>
      </c>
      <c r="BF34" s="16">
        <f t="shared" si="14"/>
        <v>353.77600000000001</v>
      </c>
      <c r="BG34" s="145">
        <f t="shared" si="25"/>
        <v>105.70580378382179</v>
      </c>
    </row>
    <row r="35" spans="2:60" ht="30" customHeight="1">
      <c r="B35" s="209" t="s">
        <v>265</v>
      </c>
      <c r="C35" s="135" t="s">
        <v>25</v>
      </c>
      <c r="D35" s="32">
        <f t="shared" si="0"/>
        <v>16373.334000000001</v>
      </c>
      <c r="E35" s="139">
        <v>15038</v>
      </c>
      <c r="F35" s="139">
        <v>972</v>
      </c>
      <c r="G35" s="139">
        <v>363.334</v>
      </c>
      <c r="H35" s="8">
        <f t="shared" si="15"/>
        <v>105.14818733373257</v>
      </c>
      <c r="I35" s="32">
        <f t="shared" si="1"/>
        <v>2255.9760000000001</v>
      </c>
      <c r="J35" s="139">
        <v>2049</v>
      </c>
      <c r="K35" s="139">
        <v>201</v>
      </c>
      <c r="L35" s="139">
        <v>5.976</v>
      </c>
      <c r="M35" s="8">
        <f t="shared" si="16"/>
        <v>110.90776711677542</v>
      </c>
      <c r="N35" s="32">
        <f t="shared" si="2"/>
        <v>994</v>
      </c>
      <c r="O35" s="139">
        <v>994</v>
      </c>
      <c r="P35" s="139">
        <v>0</v>
      </c>
      <c r="Q35" s="139"/>
      <c r="R35" s="8">
        <f t="shared" si="17"/>
        <v>106.42398286937902</v>
      </c>
      <c r="S35" s="32">
        <f t="shared" si="3"/>
        <v>941</v>
      </c>
      <c r="T35" s="139">
        <v>676</v>
      </c>
      <c r="U35" s="139">
        <v>265</v>
      </c>
      <c r="V35" s="139"/>
      <c r="W35" s="8">
        <f t="shared" si="18"/>
        <v>111.36094674556215</v>
      </c>
      <c r="X35" s="32">
        <f t="shared" si="4"/>
        <v>921</v>
      </c>
      <c r="Y35" s="139">
        <v>646</v>
      </c>
      <c r="Z35" s="139">
        <v>275</v>
      </c>
      <c r="AA35" s="139"/>
      <c r="AB35" s="8">
        <f t="shared" si="19"/>
        <v>111.23188405797102</v>
      </c>
      <c r="AC35" s="32">
        <f t="shared" si="5"/>
        <v>635</v>
      </c>
      <c r="AD35" s="139">
        <v>635</v>
      </c>
      <c r="AE35" s="139">
        <v>0</v>
      </c>
      <c r="AF35" s="139"/>
      <c r="AG35" s="8">
        <f t="shared" si="20"/>
        <v>115.45454545454545</v>
      </c>
      <c r="AH35" s="32">
        <f t="shared" si="6"/>
        <v>229</v>
      </c>
      <c r="AI35" s="139">
        <v>112</v>
      </c>
      <c r="AJ35" s="139">
        <v>117</v>
      </c>
      <c r="AK35" s="139"/>
      <c r="AL35" s="8">
        <f t="shared" si="21"/>
        <v>108.5308056872038</v>
      </c>
      <c r="AM35" s="32">
        <f t="shared" si="7"/>
        <v>191</v>
      </c>
      <c r="AN35" s="139">
        <v>83</v>
      </c>
      <c r="AO35" s="139">
        <v>108</v>
      </c>
      <c r="AP35" s="139"/>
      <c r="AQ35" s="8">
        <f t="shared" si="22"/>
        <v>101.59574468085107</v>
      </c>
      <c r="AR35" s="32">
        <f t="shared" si="8"/>
        <v>36</v>
      </c>
      <c r="AS35" s="139"/>
      <c r="AT35" s="139">
        <v>36</v>
      </c>
      <c r="AU35" s="139"/>
      <c r="AV35" s="8">
        <f t="shared" si="23"/>
        <v>90</v>
      </c>
      <c r="AW35" s="19">
        <v>18</v>
      </c>
      <c r="AX35" s="8">
        <f t="shared" si="26"/>
        <v>94.73684210526315</v>
      </c>
      <c r="AY35" s="19">
        <v>8</v>
      </c>
      <c r="AZ35" s="8">
        <f t="shared" si="27"/>
        <v>100</v>
      </c>
      <c r="BA35" s="16">
        <v>4</v>
      </c>
      <c r="BB35" s="8">
        <f t="shared" si="28"/>
        <v>133.33333333333331</v>
      </c>
      <c r="BC35" s="32">
        <f t="shared" si="11"/>
        <v>22606.31</v>
      </c>
      <c r="BD35" s="16">
        <f t="shared" si="12"/>
        <v>20233</v>
      </c>
      <c r="BE35" s="16">
        <f t="shared" si="13"/>
        <v>2004</v>
      </c>
      <c r="BF35" s="16">
        <f t="shared" si="14"/>
        <v>369.31</v>
      </c>
      <c r="BG35" s="145">
        <f t="shared" si="25"/>
        <v>106.47394735136618</v>
      </c>
    </row>
    <row r="36" spans="2:60" ht="30" customHeight="1">
      <c r="B36" s="209" t="s">
        <v>266</v>
      </c>
      <c r="C36" s="135" t="s">
        <v>26</v>
      </c>
      <c r="D36" s="32">
        <f t="shared" si="0"/>
        <v>17010.393</v>
      </c>
      <c r="E36" s="140">
        <v>15736</v>
      </c>
      <c r="F36" s="140">
        <v>925</v>
      </c>
      <c r="G36" s="140">
        <v>349.39299999999997</v>
      </c>
      <c r="H36" s="8">
        <f t="shared" si="15"/>
        <v>103.8908324963016</v>
      </c>
      <c r="I36" s="32">
        <f t="shared" si="1"/>
        <v>2339.732</v>
      </c>
      <c r="J36" s="140">
        <v>2138</v>
      </c>
      <c r="K36" s="140">
        <v>195</v>
      </c>
      <c r="L36" s="140">
        <v>6.7320000000000002</v>
      </c>
      <c r="M36" s="8">
        <f t="shared" si="16"/>
        <v>103.71262814852639</v>
      </c>
      <c r="N36" s="32">
        <f t="shared" si="2"/>
        <v>1037</v>
      </c>
      <c r="O36" s="140">
        <v>1037</v>
      </c>
      <c r="P36" s="140">
        <v>0</v>
      </c>
      <c r="Q36" s="140"/>
      <c r="R36" s="8">
        <f t="shared" si="17"/>
        <v>104.32595573440643</v>
      </c>
      <c r="S36" s="32">
        <f t="shared" si="3"/>
        <v>919</v>
      </c>
      <c r="T36" s="140">
        <v>701</v>
      </c>
      <c r="U36" s="140">
        <v>218</v>
      </c>
      <c r="V36" s="140"/>
      <c r="W36" s="8">
        <f t="shared" si="18"/>
        <v>97.662061636556857</v>
      </c>
      <c r="X36" s="32">
        <f t="shared" si="4"/>
        <v>1037</v>
      </c>
      <c r="Y36" s="140">
        <v>752</v>
      </c>
      <c r="Z36" s="140">
        <v>285</v>
      </c>
      <c r="AA36" s="140"/>
      <c r="AB36" s="8">
        <f t="shared" si="19"/>
        <v>112.59500542888165</v>
      </c>
      <c r="AC36" s="32">
        <f t="shared" si="5"/>
        <v>665</v>
      </c>
      <c r="AD36" s="140">
        <v>665</v>
      </c>
      <c r="AE36" s="140">
        <v>0</v>
      </c>
      <c r="AF36" s="140"/>
      <c r="AG36" s="8">
        <f t="shared" si="20"/>
        <v>104.72440944881889</v>
      </c>
      <c r="AH36" s="32">
        <f t="shared" si="6"/>
        <v>290</v>
      </c>
      <c r="AI36" s="140">
        <v>174</v>
      </c>
      <c r="AJ36" s="140">
        <v>116</v>
      </c>
      <c r="AK36" s="140"/>
      <c r="AL36" s="8">
        <f t="shared" si="21"/>
        <v>126.63755458515284</v>
      </c>
      <c r="AM36" s="32">
        <f t="shared" si="7"/>
        <v>219</v>
      </c>
      <c r="AN36" s="140">
        <v>111</v>
      </c>
      <c r="AO36" s="140">
        <v>108</v>
      </c>
      <c r="AP36" s="140"/>
      <c r="AQ36" s="8">
        <f t="shared" si="22"/>
        <v>114.65968586387434</v>
      </c>
      <c r="AR36" s="32">
        <f t="shared" si="8"/>
        <v>32</v>
      </c>
      <c r="AS36" s="140"/>
      <c r="AT36" s="140">
        <v>32</v>
      </c>
      <c r="AU36" s="140"/>
      <c r="AV36" s="8">
        <f t="shared" si="23"/>
        <v>88.888888888888886</v>
      </c>
      <c r="AW36" s="16">
        <v>18</v>
      </c>
      <c r="AX36" s="8">
        <f t="shared" si="26"/>
        <v>100</v>
      </c>
      <c r="AY36" s="16">
        <v>8</v>
      </c>
      <c r="AZ36" s="8">
        <f t="shared" si="27"/>
        <v>100</v>
      </c>
      <c r="BA36" s="19">
        <v>3</v>
      </c>
      <c r="BB36" s="8">
        <f t="shared" si="28"/>
        <v>75</v>
      </c>
      <c r="BC36" s="32">
        <f t="shared" si="11"/>
        <v>23578.125</v>
      </c>
      <c r="BD36" s="16">
        <f t="shared" si="12"/>
        <v>21314</v>
      </c>
      <c r="BE36" s="16">
        <f t="shared" si="13"/>
        <v>1908</v>
      </c>
      <c r="BF36" s="16">
        <f t="shared" si="14"/>
        <v>356.125</v>
      </c>
      <c r="BG36" s="145">
        <f t="shared" si="25"/>
        <v>104.29886611304542</v>
      </c>
    </row>
    <row r="37" spans="2:60" ht="30" customHeight="1">
      <c r="B37" s="209" t="s">
        <v>267</v>
      </c>
      <c r="C37" s="135" t="s">
        <v>27</v>
      </c>
      <c r="D37" s="32">
        <f t="shared" si="0"/>
        <v>17381.670999999998</v>
      </c>
      <c r="E37" s="139">
        <v>16127</v>
      </c>
      <c r="F37" s="139">
        <v>931</v>
      </c>
      <c r="G37" s="139">
        <v>323.67099999999999</v>
      </c>
      <c r="H37" s="8">
        <f t="shared" si="15"/>
        <v>102.18265386343512</v>
      </c>
      <c r="I37" s="32">
        <f t="shared" si="1"/>
        <v>2432.0920000000001</v>
      </c>
      <c r="J37" s="139">
        <v>2188</v>
      </c>
      <c r="K37" s="139">
        <v>237</v>
      </c>
      <c r="L37" s="139">
        <v>7.0919999999999996</v>
      </c>
      <c r="M37" s="8">
        <f t="shared" si="16"/>
        <v>103.94746064933933</v>
      </c>
      <c r="N37" s="32">
        <f t="shared" si="2"/>
        <v>1061</v>
      </c>
      <c r="O37" s="139">
        <v>1019</v>
      </c>
      <c r="P37" s="139">
        <v>42</v>
      </c>
      <c r="Q37" s="139"/>
      <c r="R37" s="8">
        <f t="shared" si="17"/>
        <v>102.31436837029895</v>
      </c>
      <c r="S37" s="32">
        <f t="shared" si="3"/>
        <v>903</v>
      </c>
      <c r="T37" s="139">
        <v>684</v>
      </c>
      <c r="U37" s="139">
        <v>219</v>
      </c>
      <c r="V37" s="139"/>
      <c r="W37" s="8">
        <f t="shared" si="18"/>
        <v>98.258977149075079</v>
      </c>
      <c r="X37" s="32">
        <f t="shared" si="4"/>
        <v>1128</v>
      </c>
      <c r="Y37" s="139">
        <v>800</v>
      </c>
      <c r="Z37" s="139">
        <v>328</v>
      </c>
      <c r="AA37" s="139"/>
      <c r="AB37" s="8">
        <f t="shared" si="19"/>
        <v>108.77531340405015</v>
      </c>
      <c r="AC37" s="32">
        <f t="shared" si="5"/>
        <v>666</v>
      </c>
      <c r="AD37" s="139">
        <v>666</v>
      </c>
      <c r="AE37" s="139">
        <v>0</v>
      </c>
      <c r="AF37" s="139"/>
      <c r="AG37" s="8">
        <f t="shared" si="20"/>
        <v>100.15037593984964</v>
      </c>
      <c r="AH37" s="32">
        <f t="shared" si="6"/>
        <v>307</v>
      </c>
      <c r="AI37" s="139">
        <v>192</v>
      </c>
      <c r="AJ37" s="139">
        <v>115</v>
      </c>
      <c r="AK37" s="139"/>
      <c r="AL37" s="8">
        <f t="shared" si="21"/>
        <v>105.86206896551724</v>
      </c>
      <c r="AM37" s="32">
        <f t="shared" si="7"/>
        <v>256</v>
      </c>
      <c r="AN37" s="139">
        <v>146</v>
      </c>
      <c r="AO37" s="139">
        <v>110</v>
      </c>
      <c r="AP37" s="139"/>
      <c r="AQ37" s="8">
        <f t="shared" si="22"/>
        <v>116.89497716894977</v>
      </c>
      <c r="AR37" s="32">
        <f t="shared" si="8"/>
        <v>19</v>
      </c>
      <c r="AS37" s="139"/>
      <c r="AT37" s="139">
        <v>19</v>
      </c>
      <c r="AU37" s="139"/>
      <c r="AV37" s="8">
        <f t="shared" si="23"/>
        <v>59.375</v>
      </c>
      <c r="AW37" s="16">
        <v>17</v>
      </c>
      <c r="AX37" s="8">
        <f t="shared" si="26"/>
        <v>94.444444444444443</v>
      </c>
      <c r="AY37" s="16">
        <v>8</v>
      </c>
      <c r="AZ37" s="8">
        <f t="shared" si="27"/>
        <v>100</v>
      </c>
      <c r="BA37" s="16">
        <v>4</v>
      </c>
      <c r="BB37" s="8">
        <f t="shared" si="28"/>
        <v>133.33333333333331</v>
      </c>
      <c r="BC37" s="32">
        <f t="shared" si="11"/>
        <v>24182.762999999999</v>
      </c>
      <c r="BD37" s="16">
        <f t="shared" si="12"/>
        <v>21822</v>
      </c>
      <c r="BE37" s="16">
        <f t="shared" si="13"/>
        <v>2030</v>
      </c>
      <c r="BF37" s="16">
        <f t="shared" si="14"/>
        <v>330.76299999999998</v>
      </c>
      <c r="BG37" s="145">
        <f t="shared" si="25"/>
        <v>102.56440238568587</v>
      </c>
    </row>
    <row r="38" spans="2:60" ht="30" customHeight="1">
      <c r="B38" s="209" t="s">
        <v>268</v>
      </c>
      <c r="C38" s="135" t="s">
        <v>28</v>
      </c>
      <c r="D38" s="32">
        <f t="shared" si="0"/>
        <v>18265.159</v>
      </c>
      <c r="E38" s="139">
        <v>16986</v>
      </c>
      <c r="F38" s="139">
        <v>965</v>
      </c>
      <c r="G38" s="139">
        <v>314.15899999999999</v>
      </c>
      <c r="H38" s="8">
        <f t="shared" si="15"/>
        <v>105.08287149146938</v>
      </c>
      <c r="I38" s="32">
        <f t="shared" si="1"/>
        <v>2346.9009999999998</v>
      </c>
      <c r="J38" s="139">
        <v>2091</v>
      </c>
      <c r="K38" s="139">
        <v>250</v>
      </c>
      <c r="L38" s="139">
        <v>5.9009999999999998</v>
      </c>
      <c r="M38" s="8">
        <f t="shared" si="16"/>
        <v>96.497213098846572</v>
      </c>
      <c r="N38" s="32">
        <f t="shared" si="2"/>
        <v>1021</v>
      </c>
      <c r="O38" s="139">
        <v>986</v>
      </c>
      <c r="P38" s="139">
        <v>35</v>
      </c>
      <c r="Q38" s="139"/>
      <c r="R38" s="8">
        <f t="shared" si="17"/>
        <v>96.22997172478793</v>
      </c>
      <c r="S38" s="32">
        <f t="shared" si="3"/>
        <v>922</v>
      </c>
      <c r="T38" s="139">
        <v>695</v>
      </c>
      <c r="U38" s="139">
        <v>227</v>
      </c>
      <c r="V38" s="139"/>
      <c r="W38" s="8">
        <f t="shared" si="18"/>
        <v>102.10409745293467</v>
      </c>
      <c r="X38" s="32">
        <f t="shared" si="4"/>
        <v>1102</v>
      </c>
      <c r="Y38" s="139">
        <v>777</v>
      </c>
      <c r="Z38" s="139">
        <v>325</v>
      </c>
      <c r="AA38" s="139"/>
      <c r="AB38" s="8">
        <f t="shared" si="19"/>
        <v>97.695035460992912</v>
      </c>
      <c r="AC38" s="32">
        <f t="shared" si="5"/>
        <v>687</v>
      </c>
      <c r="AD38" s="139">
        <v>687</v>
      </c>
      <c r="AE38" s="139">
        <v>0</v>
      </c>
      <c r="AF38" s="139"/>
      <c r="AG38" s="8">
        <f t="shared" si="20"/>
        <v>103.15315315315314</v>
      </c>
      <c r="AH38" s="32">
        <f t="shared" si="6"/>
        <v>320</v>
      </c>
      <c r="AI38" s="139">
        <v>204</v>
      </c>
      <c r="AJ38" s="139">
        <v>116</v>
      </c>
      <c r="AK38" s="139"/>
      <c r="AL38" s="8">
        <f t="shared" si="21"/>
        <v>104.23452768729642</v>
      </c>
      <c r="AM38" s="32">
        <f t="shared" si="7"/>
        <v>234</v>
      </c>
      <c r="AN38" s="139">
        <v>125</v>
      </c>
      <c r="AO38" s="139">
        <v>109</v>
      </c>
      <c r="AP38" s="139"/>
      <c r="AQ38" s="8">
        <f t="shared" si="22"/>
        <v>91.40625</v>
      </c>
      <c r="AR38" s="32">
        <f t="shared" si="8"/>
        <v>36</v>
      </c>
      <c r="AS38" s="139"/>
      <c r="AT38" s="139">
        <v>36</v>
      </c>
      <c r="AU38" s="139"/>
      <c r="AV38" s="8">
        <f t="shared" si="23"/>
        <v>189.4736842105263</v>
      </c>
      <c r="AW38" s="19">
        <v>18</v>
      </c>
      <c r="AX38" s="8">
        <f t="shared" si="26"/>
        <v>105.88235294117648</v>
      </c>
      <c r="AY38" s="19">
        <v>23</v>
      </c>
      <c r="AZ38" s="8">
        <f t="shared" si="27"/>
        <v>287.5</v>
      </c>
      <c r="BA38" s="16">
        <v>4</v>
      </c>
      <c r="BB38" s="8">
        <f t="shared" si="28"/>
        <v>100</v>
      </c>
      <c r="BC38" s="32">
        <f t="shared" si="11"/>
        <v>24979.06</v>
      </c>
      <c r="BD38" s="16">
        <f t="shared" si="12"/>
        <v>22551</v>
      </c>
      <c r="BE38" s="16">
        <f t="shared" si="13"/>
        <v>2108</v>
      </c>
      <c r="BF38" s="16">
        <f t="shared" si="14"/>
        <v>320.06</v>
      </c>
      <c r="BG38" s="145">
        <f t="shared" si="25"/>
        <v>103.29282886326926</v>
      </c>
    </row>
    <row r="39" spans="2:60" ht="30" customHeight="1" thickBot="1">
      <c r="B39" s="210" t="s">
        <v>269</v>
      </c>
      <c r="C39" s="136" t="s">
        <v>29</v>
      </c>
      <c r="D39" s="211">
        <f t="shared" si="0"/>
        <v>17922.679</v>
      </c>
      <c r="E39" s="142">
        <v>16624</v>
      </c>
      <c r="F39" s="142">
        <v>961</v>
      </c>
      <c r="G39" s="142">
        <v>337.67899999999997</v>
      </c>
      <c r="H39" s="7">
        <f t="shared" si="15"/>
        <v>98.124954729383958</v>
      </c>
      <c r="I39" s="211">
        <f t="shared" si="1"/>
        <v>2194.2339999999999</v>
      </c>
      <c r="J39" s="142">
        <v>1914</v>
      </c>
      <c r="K39" s="142">
        <v>274</v>
      </c>
      <c r="L39" s="142">
        <v>6.234</v>
      </c>
      <c r="M39" s="7">
        <f t="shared" si="16"/>
        <v>93.494953557904665</v>
      </c>
      <c r="N39" s="211">
        <f t="shared" si="2"/>
        <v>949</v>
      </c>
      <c r="O39" s="142">
        <v>910</v>
      </c>
      <c r="P39" s="142">
        <v>39</v>
      </c>
      <c r="Q39" s="142"/>
      <c r="R39" s="7">
        <f t="shared" si="17"/>
        <v>92.948090107737514</v>
      </c>
      <c r="S39" s="211">
        <f t="shared" si="3"/>
        <v>898</v>
      </c>
      <c r="T39" s="142">
        <v>664</v>
      </c>
      <c r="U39" s="142">
        <v>234</v>
      </c>
      <c r="V39" s="142"/>
      <c r="W39" s="7">
        <f t="shared" si="18"/>
        <v>97.396963123644255</v>
      </c>
      <c r="X39" s="211">
        <f t="shared" si="4"/>
        <v>1026</v>
      </c>
      <c r="Y39" s="142">
        <v>713</v>
      </c>
      <c r="Z39" s="142">
        <v>313</v>
      </c>
      <c r="AA39" s="142"/>
      <c r="AB39" s="7">
        <f t="shared" si="19"/>
        <v>93.103448275862064</v>
      </c>
      <c r="AC39" s="211">
        <f t="shared" si="5"/>
        <v>659</v>
      </c>
      <c r="AD39" s="142">
        <v>659</v>
      </c>
      <c r="AE39" s="142">
        <v>0</v>
      </c>
      <c r="AF39" s="142"/>
      <c r="AG39" s="7">
        <f t="shared" si="20"/>
        <v>95.924308588064051</v>
      </c>
      <c r="AH39" s="211">
        <f t="shared" si="6"/>
        <v>278</v>
      </c>
      <c r="AI39" s="142">
        <v>182</v>
      </c>
      <c r="AJ39" s="142">
        <v>96</v>
      </c>
      <c r="AK39" s="142"/>
      <c r="AL39" s="7">
        <f t="shared" si="21"/>
        <v>86.875</v>
      </c>
      <c r="AM39" s="211">
        <f t="shared" si="7"/>
        <v>213</v>
      </c>
      <c r="AN39" s="142">
        <v>110</v>
      </c>
      <c r="AO39" s="142">
        <v>103</v>
      </c>
      <c r="AP39" s="142"/>
      <c r="AQ39" s="7">
        <f t="shared" si="22"/>
        <v>91.025641025641022</v>
      </c>
      <c r="AR39" s="211">
        <f t="shared" si="8"/>
        <v>33</v>
      </c>
      <c r="AS39" s="142"/>
      <c r="AT39" s="142">
        <v>33</v>
      </c>
      <c r="AU39" s="142"/>
      <c r="AV39" s="7">
        <f t="shared" si="23"/>
        <v>91.666666666666657</v>
      </c>
      <c r="AW39" s="17">
        <v>17</v>
      </c>
      <c r="AX39" s="7">
        <f t="shared" si="26"/>
        <v>94.444444444444443</v>
      </c>
      <c r="AY39" s="17">
        <v>23</v>
      </c>
      <c r="AZ39" s="7">
        <f t="shared" si="27"/>
        <v>100</v>
      </c>
      <c r="BA39" s="17">
        <v>4</v>
      </c>
      <c r="BB39" s="7">
        <f t="shared" si="28"/>
        <v>100</v>
      </c>
      <c r="BC39" s="211">
        <f t="shared" si="11"/>
        <v>24216.913</v>
      </c>
      <c r="BD39" s="17">
        <f t="shared" si="12"/>
        <v>21776</v>
      </c>
      <c r="BE39" s="17">
        <f t="shared" si="13"/>
        <v>2097</v>
      </c>
      <c r="BF39" s="17">
        <f t="shared" si="14"/>
        <v>343.91299999999995</v>
      </c>
      <c r="BG39" s="12">
        <f t="shared" si="25"/>
        <v>96.94885636208889</v>
      </c>
    </row>
    <row r="40" spans="2:60" ht="30" customHeight="1" thickTop="1">
      <c r="B40" s="224" t="s">
        <v>270</v>
      </c>
      <c r="C40" s="135" t="s">
        <v>30</v>
      </c>
      <c r="D40" s="32">
        <f t="shared" si="0"/>
        <v>18325.43</v>
      </c>
      <c r="E40" s="139">
        <v>17076</v>
      </c>
      <c r="F40" s="139">
        <v>901</v>
      </c>
      <c r="G40" s="139">
        <v>348.43</v>
      </c>
      <c r="H40" s="6">
        <f t="shared" si="15"/>
        <v>102.2471584744669</v>
      </c>
      <c r="I40" s="32">
        <f t="shared" si="1"/>
        <v>2343.489</v>
      </c>
      <c r="J40" s="139">
        <v>2090</v>
      </c>
      <c r="K40" s="139">
        <v>249</v>
      </c>
      <c r="L40" s="139">
        <v>4.4889999999999999</v>
      </c>
      <c r="M40" s="6">
        <f t="shared" si="16"/>
        <v>106.80214598807602</v>
      </c>
      <c r="N40" s="32">
        <f t="shared" si="2"/>
        <v>980</v>
      </c>
      <c r="O40" s="139">
        <v>944</v>
      </c>
      <c r="P40" s="139">
        <v>36</v>
      </c>
      <c r="Q40" s="139"/>
      <c r="R40" s="6">
        <f t="shared" si="17"/>
        <v>103.26659641728135</v>
      </c>
      <c r="S40" s="32">
        <f t="shared" si="3"/>
        <v>928</v>
      </c>
      <c r="T40" s="139">
        <v>712</v>
      </c>
      <c r="U40" s="139">
        <v>216</v>
      </c>
      <c r="V40" s="139"/>
      <c r="W40" s="6">
        <f t="shared" si="18"/>
        <v>103.34075723830736</v>
      </c>
      <c r="X40" s="32">
        <f t="shared" si="4"/>
        <v>1048</v>
      </c>
      <c r="Y40" s="139">
        <v>747</v>
      </c>
      <c r="Z40" s="139">
        <v>301</v>
      </c>
      <c r="AA40" s="139"/>
      <c r="AB40" s="6">
        <f t="shared" si="19"/>
        <v>102.14424951267056</v>
      </c>
      <c r="AC40" s="32">
        <f t="shared" si="5"/>
        <v>702</v>
      </c>
      <c r="AD40" s="139">
        <v>702</v>
      </c>
      <c r="AE40" s="139">
        <v>0</v>
      </c>
      <c r="AF40" s="139"/>
      <c r="AG40" s="6">
        <f t="shared" si="20"/>
        <v>106.52503793626707</v>
      </c>
      <c r="AH40" s="32">
        <f t="shared" si="6"/>
        <v>299</v>
      </c>
      <c r="AI40" s="139">
        <v>200</v>
      </c>
      <c r="AJ40" s="139">
        <v>99</v>
      </c>
      <c r="AK40" s="139"/>
      <c r="AL40" s="6">
        <f t="shared" si="21"/>
        <v>107.55395683453237</v>
      </c>
      <c r="AM40" s="32">
        <f t="shared" si="7"/>
        <v>227</v>
      </c>
      <c r="AN40" s="139">
        <v>120</v>
      </c>
      <c r="AO40" s="139">
        <v>107</v>
      </c>
      <c r="AP40" s="139"/>
      <c r="AQ40" s="6">
        <f t="shared" si="22"/>
        <v>106.57276995305165</v>
      </c>
      <c r="AR40" s="32">
        <f t="shared" si="8"/>
        <v>20</v>
      </c>
      <c r="AS40" s="139"/>
      <c r="AT40" s="139">
        <v>20</v>
      </c>
      <c r="AU40" s="139"/>
      <c r="AV40" s="6">
        <f t="shared" si="23"/>
        <v>60.606060606060609</v>
      </c>
      <c r="AW40" s="16">
        <v>17</v>
      </c>
      <c r="AX40" s="6">
        <f t="shared" si="26"/>
        <v>100</v>
      </c>
      <c r="AY40" s="16">
        <v>26</v>
      </c>
      <c r="AZ40" s="6">
        <f t="shared" si="27"/>
        <v>113.04347826086956</v>
      </c>
      <c r="BA40" s="16">
        <v>3</v>
      </c>
      <c r="BB40" s="6">
        <f t="shared" si="28"/>
        <v>75</v>
      </c>
      <c r="BC40" s="32">
        <f t="shared" si="11"/>
        <v>24918.919000000002</v>
      </c>
      <c r="BD40" s="16">
        <f t="shared" si="12"/>
        <v>22591</v>
      </c>
      <c r="BE40" s="16">
        <f t="shared" si="13"/>
        <v>1975</v>
      </c>
      <c r="BF40" s="16">
        <f t="shared" si="14"/>
        <v>352.91899999999998</v>
      </c>
      <c r="BG40" s="11">
        <f t="shared" si="25"/>
        <v>102.89882529618866</v>
      </c>
    </row>
    <row r="41" spans="2:60" ht="30" customHeight="1">
      <c r="B41" s="209" t="s">
        <v>271</v>
      </c>
      <c r="C41" s="135" t="s">
        <v>31</v>
      </c>
      <c r="D41" s="32">
        <f t="shared" si="0"/>
        <v>18576.047999999999</v>
      </c>
      <c r="E41" s="139">
        <v>17313</v>
      </c>
      <c r="F41" s="139">
        <v>878</v>
      </c>
      <c r="G41" s="139">
        <v>385.048</v>
      </c>
      <c r="H41" s="8">
        <f t="shared" si="15"/>
        <v>101.36759683128854</v>
      </c>
      <c r="I41" s="32">
        <f t="shared" si="1"/>
        <v>2355.357</v>
      </c>
      <c r="J41" s="139">
        <v>2121</v>
      </c>
      <c r="K41" s="139">
        <v>230</v>
      </c>
      <c r="L41" s="139">
        <v>4.3570000000000002</v>
      </c>
      <c r="M41" s="8">
        <f t="shared" si="16"/>
        <v>100.50642439542068</v>
      </c>
      <c r="N41" s="32">
        <f t="shared" si="2"/>
        <v>1022</v>
      </c>
      <c r="O41" s="139">
        <v>986</v>
      </c>
      <c r="P41" s="139">
        <v>36</v>
      </c>
      <c r="Q41" s="139"/>
      <c r="R41" s="8">
        <f t="shared" si="17"/>
        <v>104.28571428571429</v>
      </c>
      <c r="S41" s="32">
        <f t="shared" si="3"/>
        <v>925</v>
      </c>
      <c r="T41" s="139">
        <v>719</v>
      </c>
      <c r="U41" s="139">
        <v>206</v>
      </c>
      <c r="V41" s="139"/>
      <c r="W41" s="8">
        <f t="shared" si="18"/>
        <v>99.676724137931032</v>
      </c>
      <c r="X41" s="32">
        <f t="shared" si="4"/>
        <v>1033</v>
      </c>
      <c r="Y41" s="139">
        <v>738</v>
      </c>
      <c r="Z41" s="139">
        <v>295</v>
      </c>
      <c r="AA41" s="139"/>
      <c r="AB41" s="8">
        <f t="shared" si="19"/>
        <v>98.568702290076331</v>
      </c>
      <c r="AC41" s="32">
        <f t="shared" si="5"/>
        <v>650</v>
      </c>
      <c r="AD41" s="139">
        <v>650</v>
      </c>
      <c r="AE41" s="139">
        <v>0</v>
      </c>
      <c r="AF41" s="139"/>
      <c r="AG41" s="8">
        <f t="shared" si="20"/>
        <v>92.592592592592595</v>
      </c>
      <c r="AH41" s="32">
        <f t="shared" si="6"/>
        <v>295</v>
      </c>
      <c r="AI41" s="139">
        <v>199</v>
      </c>
      <c r="AJ41" s="139">
        <v>96</v>
      </c>
      <c r="AK41" s="139"/>
      <c r="AL41" s="8">
        <f t="shared" si="21"/>
        <v>98.662207357859529</v>
      </c>
      <c r="AM41" s="32">
        <f t="shared" si="7"/>
        <v>215</v>
      </c>
      <c r="AN41" s="139">
        <v>103</v>
      </c>
      <c r="AO41" s="139">
        <v>112</v>
      </c>
      <c r="AP41" s="139"/>
      <c r="AQ41" s="8">
        <f t="shared" si="22"/>
        <v>94.713656387665196</v>
      </c>
      <c r="AR41" s="32">
        <f t="shared" si="8"/>
        <v>18</v>
      </c>
      <c r="AS41" s="139"/>
      <c r="AT41" s="139">
        <v>18</v>
      </c>
      <c r="AU41" s="139"/>
      <c r="AV41" s="8">
        <f t="shared" si="23"/>
        <v>90</v>
      </c>
      <c r="AW41" s="16">
        <v>16</v>
      </c>
      <c r="AX41" s="8">
        <f t="shared" si="26"/>
        <v>94.117647058823522</v>
      </c>
      <c r="AY41" s="16">
        <v>27</v>
      </c>
      <c r="AZ41" s="8">
        <f t="shared" si="27"/>
        <v>103.84615384615385</v>
      </c>
      <c r="BA41" s="16">
        <v>3</v>
      </c>
      <c r="BB41" s="8">
        <f t="shared" si="28"/>
        <v>100</v>
      </c>
      <c r="BC41" s="32">
        <f t="shared" si="11"/>
        <v>25135.404999999999</v>
      </c>
      <c r="BD41" s="16">
        <f t="shared" si="12"/>
        <v>22829</v>
      </c>
      <c r="BE41" s="16">
        <f t="shared" si="13"/>
        <v>1917</v>
      </c>
      <c r="BF41" s="16">
        <f t="shared" si="14"/>
        <v>389.40500000000003</v>
      </c>
      <c r="BG41" s="145">
        <f t="shared" si="25"/>
        <v>100.86876160237929</v>
      </c>
    </row>
    <row r="42" spans="2:60" ht="30" customHeight="1">
      <c r="B42" s="209" t="s">
        <v>272</v>
      </c>
      <c r="C42" s="135" t="s">
        <v>32</v>
      </c>
      <c r="D42" s="32">
        <f t="shared" si="0"/>
        <v>17678.945</v>
      </c>
      <c r="E42" s="139">
        <v>16525</v>
      </c>
      <c r="F42" s="139">
        <v>819</v>
      </c>
      <c r="G42" s="139">
        <v>334.94499999999999</v>
      </c>
      <c r="H42" s="8">
        <f t="shared" si="15"/>
        <v>95.170646630542734</v>
      </c>
      <c r="I42" s="32">
        <f t="shared" si="1"/>
        <v>2169.5039999999999</v>
      </c>
      <c r="J42" s="139">
        <v>1952</v>
      </c>
      <c r="K42" s="139">
        <v>213</v>
      </c>
      <c r="L42" s="139">
        <v>4.5039999999999996</v>
      </c>
      <c r="M42" s="8">
        <f t="shared" si="16"/>
        <v>92.109349028618595</v>
      </c>
      <c r="N42" s="32">
        <f t="shared" si="2"/>
        <v>1027</v>
      </c>
      <c r="O42" s="139">
        <v>998</v>
      </c>
      <c r="P42" s="139">
        <v>29</v>
      </c>
      <c r="Q42" s="139"/>
      <c r="R42" s="8">
        <f t="shared" si="17"/>
        <v>100.48923679060667</v>
      </c>
      <c r="S42" s="32">
        <f t="shared" si="3"/>
        <v>903</v>
      </c>
      <c r="T42" s="139">
        <v>695</v>
      </c>
      <c r="U42" s="139">
        <v>208</v>
      </c>
      <c r="V42" s="139"/>
      <c r="W42" s="8">
        <f t="shared" si="18"/>
        <v>97.621621621621628</v>
      </c>
      <c r="X42" s="32">
        <f t="shared" si="4"/>
        <v>1029</v>
      </c>
      <c r="Y42" s="139">
        <v>772</v>
      </c>
      <c r="Z42" s="139">
        <v>257</v>
      </c>
      <c r="AA42" s="139"/>
      <c r="AB42" s="8">
        <f t="shared" si="19"/>
        <v>99.612778315585672</v>
      </c>
      <c r="AC42" s="32">
        <f t="shared" si="5"/>
        <v>603</v>
      </c>
      <c r="AD42" s="139">
        <v>603</v>
      </c>
      <c r="AE42" s="139">
        <v>0</v>
      </c>
      <c r="AF42" s="139"/>
      <c r="AG42" s="8">
        <f t="shared" si="20"/>
        <v>92.769230769230774</v>
      </c>
      <c r="AH42" s="32">
        <f t="shared" si="6"/>
        <v>245</v>
      </c>
      <c r="AI42" s="139">
        <v>172</v>
      </c>
      <c r="AJ42" s="139">
        <v>73</v>
      </c>
      <c r="AK42" s="139"/>
      <c r="AL42" s="8">
        <f t="shared" si="21"/>
        <v>83.050847457627114</v>
      </c>
      <c r="AM42" s="32">
        <f t="shared" si="7"/>
        <v>204</v>
      </c>
      <c r="AN42" s="139">
        <v>91</v>
      </c>
      <c r="AO42" s="139">
        <v>113</v>
      </c>
      <c r="AP42" s="139"/>
      <c r="AQ42" s="8">
        <f t="shared" si="22"/>
        <v>94.883720930232556</v>
      </c>
      <c r="AR42" s="32">
        <f t="shared" si="8"/>
        <v>9</v>
      </c>
      <c r="AS42" s="139"/>
      <c r="AT42" s="139">
        <v>9</v>
      </c>
      <c r="AU42" s="139"/>
      <c r="AV42" s="8">
        <f t="shared" si="23"/>
        <v>50</v>
      </c>
      <c r="AW42" s="16">
        <v>16</v>
      </c>
      <c r="AX42" s="8">
        <f t="shared" si="26"/>
        <v>100</v>
      </c>
      <c r="AY42" s="16">
        <v>32</v>
      </c>
      <c r="AZ42" s="8">
        <f t="shared" si="27"/>
        <v>118.5185185185185</v>
      </c>
      <c r="BA42" s="16">
        <v>0</v>
      </c>
      <c r="BB42" s="8">
        <f t="shared" si="28"/>
        <v>0</v>
      </c>
      <c r="BC42" s="32">
        <f t="shared" si="11"/>
        <v>23916.449000000001</v>
      </c>
      <c r="BD42" s="16">
        <f t="shared" si="12"/>
        <v>21808</v>
      </c>
      <c r="BE42" s="16">
        <f t="shared" si="13"/>
        <v>1769</v>
      </c>
      <c r="BF42" s="16">
        <f t="shared" si="14"/>
        <v>339.44900000000001</v>
      </c>
      <c r="BG42" s="145">
        <f t="shared" si="25"/>
        <v>95.150442175091271</v>
      </c>
    </row>
    <row r="43" spans="2:60" ht="30" customHeight="1">
      <c r="B43" s="209" t="s">
        <v>273</v>
      </c>
      <c r="C43" s="135" t="s">
        <v>33</v>
      </c>
      <c r="D43" s="32">
        <f t="shared" si="0"/>
        <v>17288.828000000001</v>
      </c>
      <c r="E43" s="139">
        <v>16061</v>
      </c>
      <c r="F43" s="139">
        <v>752</v>
      </c>
      <c r="G43" s="139">
        <v>475.82799999999997</v>
      </c>
      <c r="H43" s="8">
        <f t="shared" si="15"/>
        <v>97.793324205714768</v>
      </c>
      <c r="I43" s="32">
        <f t="shared" si="1"/>
        <v>1983.9649999999999</v>
      </c>
      <c r="J43" s="139">
        <v>1790</v>
      </c>
      <c r="K43" s="139">
        <v>189</v>
      </c>
      <c r="L43" s="139">
        <v>4.9649999999999999</v>
      </c>
      <c r="M43" s="8">
        <f t="shared" si="16"/>
        <v>91.447860893549858</v>
      </c>
      <c r="N43" s="32">
        <f t="shared" si="2"/>
        <v>1038</v>
      </c>
      <c r="O43" s="139">
        <v>1014</v>
      </c>
      <c r="P43" s="139">
        <v>24</v>
      </c>
      <c r="Q43" s="139"/>
      <c r="R43" s="8">
        <f t="shared" si="17"/>
        <v>101.07108081791627</v>
      </c>
      <c r="S43" s="32">
        <f t="shared" si="3"/>
        <v>864</v>
      </c>
      <c r="T43" s="139">
        <v>692</v>
      </c>
      <c r="U43" s="139">
        <v>172</v>
      </c>
      <c r="V43" s="139"/>
      <c r="W43" s="8">
        <f t="shared" si="18"/>
        <v>95.68106312292359</v>
      </c>
      <c r="X43" s="32">
        <f t="shared" si="4"/>
        <v>959</v>
      </c>
      <c r="Y43" s="139">
        <v>700</v>
      </c>
      <c r="Z43" s="139">
        <v>259</v>
      </c>
      <c r="AA43" s="139"/>
      <c r="AB43" s="8">
        <f t="shared" si="19"/>
        <v>93.197278911564624</v>
      </c>
      <c r="AC43" s="32">
        <f t="shared" si="5"/>
        <v>596</v>
      </c>
      <c r="AD43" s="139">
        <v>596</v>
      </c>
      <c r="AE43" s="139">
        <v>0</v>
      </c>
      <c r="AF43" s="139"/>
      <c r="AG43" s="8">
        <f t="shared" si="20"/>
        <v>98.839137645107797</v>
      </c>
      <c r="AH43" s="32">
        <f t="shared" si="6"/>
        <v>246</v>
      </c>
      <c r="AI43" s="139">
        <v>183</v>
      </c>
      <c r="AJ43" s="139">
        <v>63</v>
      </c>
      <c r="AK43" s="139"/>
      <c r="AL43" s="8">
        <f t="shared" si="21"/>
        <v>100.40816326530613</v>
      </c>
      <c r="AM43" s="32">
        <f t="shared" si="7"/>
        <v>205</v>
      </c>
      <c r="AN43" s="139">
        <v>92</v>
      </c>
      <c r="AO43" s="139">
        <v>113</v>
      </c>
      <c r="AP43" s="139"/>
      <c r="AQ43" s="8">
        <f t="shared" si="22"/>
        <v>100.49019607843137</v>
      </c>
      <c r="AR43" s="32">
        <f t="shared" si="8"/>
        <v>0</v>
      </c>
      <c r="AS43" s="139"/>
      <c r="AT43" s="139">
        <v>0</v>
      </c>
      <c r="AU43" s="139"/>
      <c r="AV43" s="8">
        <f t="shared" si="23"/>
        <v>0</v>
      </c>
      <c r="AW43" s="16">
        <v>13</v>
      </c>
      <c r="AX43" s="8">
        <f t="shared" ref="AX43:AX59" si="29">SUM(AW43/AW42*100)</f>
        <v>81.25</v>
      </c>
      <c r="AY43" s="16">
        <v>32</v>
      </c>
      <c r="AZ43" s="8">
        <f t="shared" ref="AZ43:AZ59" si="30">SUM(AY43/AY42*100)</f>
        <v>100</v>
      </c>
      <c r="BA43" s="16">
        <v>0</v>
      </c>
      <c r="BB43" s="8" t="e">
        <f t="shared" ref="BB43:BB59" si="31">SUM(BA43/BA42*100)</f>
        <v>#DIV/0!</v>
      </c>
      <c r="BC43" s="32">
        <f t="shared" si="11"/>
        <v>23225.793000000001</v>
      </c>
      <c r="BD43" s="16">
        <f t="shared" si="12"/>
        <v>21128</v>
      </c>
      <c r="BE43" s="16">
        <f t="shared" si="13"/>
        <v>1617</v>
      </c>
      <c r="BF43" s="16">
        <f t="shared" si="14"/>
        <v>480.79299999999995</v>
      </c>
      <c r="BG43" s="145">
        <f t="shared" ref="BG43:BG59" si="32">SUM(BC43/BC42*100)</f>
        <v>97.112213439378067</v>
      </c>
    </row>
    <row r="44" spans="2:60" ht="30" customHeight="1">
      <c r="B44" s="209" t="s">
        <v>274</v>
      </c>
      <c r="C44" s="135" t="s">
        <v>34</v>
      </c>
      <c r="D44" s="32">
        <f t="shared" si="0"/>
        <v>17238.773000000001</v>
      </c>
      <c r="E44" s="139">
        <v>15977</v>
      </c>
      <c r="F44" s="139">
        <v>760</v>
      </c>
      <c r="G44" s="139">
        <v>501.77300000000002</v>
      </c>
      <c r="H44" s="8">
        <f t="shared" si="15"/>
        <v>99.71047777211966</v>
      </c>
      <c r="I44" s="32">
        <f t="shared" si="1"/>
        <v>1883.316</v>
      </c>
      <c r="J44" s="139">
        <v>1682</v>
      </c>
      <c r="K44" s="139">
        <v>196</v>
      </c>
      <c r="L44" s="139">
        <v>5.3159999999999998</v>
      </c>
      <c r="M44" s="8">
        <f t="shared" si="16"/>
        <v>94.926876230175438</v>
      </c>
      <c r="N44" s="32">
        <f t="shared" si="2"/>
        <v>1078</v>
      </c>
      <c r="O44" s="139">
        <v>1054</v>
      </c>
      <c r="P44" s="139">
        <v>24</v>
      </c>
      <c r="Q44" s="139"/>
      <c r="R44" s="8">
        <f t="shared" si="17"/>
        <v>103.85356454720616</v>
      </c>
      <c r="S44" s="32">
        <f t="shared" si="3"/>
        <v>861</v>
      </c>
      <c r="T44" s="139">
        <v>686</v>
      </c>
      <c r="U44" s="139">
        <v>175</v>
      </c>
      <c r="V44" s="139"/>
      <c r="W44" s="8">
        <f t="shared" si="18"/>
        <v>99.652777777777786</v>
      </c>
      <c r="X44" s="32">
        <f t="shared" si="4"/>
        <v>975</v>
      </c>
      <c r="Y44" s="139">
        <v>713</v>
      </c>
      <c r="Z44" s="139">
        <v>262</v>
      </c>
      <c r="AA44" s="139"/>
      <c r="AB44" s="8">
        <f t="shared" si="19"/>
        <v>101.66840458811262</v>
      </c>
      <c r="AC44" s="32">
        <f t="shared" si="5"/>
        <v>586</v>
      </c>
      <c r="AD44" s="139">
        <v>576</v>
      </c>
      <c r="AE44" s="139">
        <v>10</v>
      </c>
      <c r="AF44" s="139"/>
      <c r="AG44" s="8">
        <f t="shared" si="20"/>
        <v>98.322147651006702</v>
      </c>
      <c r="AH44" s="32">
        <f t="shared" si="6"/>
        <v>229</v>
      </c>
      <c r="AI44" s="139">
        <v>170</v>
      </c>
      <c r="AJ44" s="139">
        <v>59</v>
      </c>
      <c r="AK44" s="139"/>
      <c r="AL44" s="8">
        <f t="shared" si="21"/>
        <v>93.089430894308947</v>
      </c>
      <c r="AM44" s="32">
        <f t="shared" si="7"/>
        <v>217</v>
      </c>
      <c r="AN44" s="139">
        <v>103</v>
      </c>
      <c r="AO44" s="139">
        <v>114</v>
      </c>
      <c r="AP44" s="139"/>
      <c r="AQ44" s="8">
        <f t="shared" si="22"/>
        <v>105.85365853658537</v>
      </c>
      <c r="AR44" s="32">
        <f t="shared" si="8"/>
        <v>3</v>
      </c>
      <c r="AS44" s="139"/>
      <c r="AT44" s="139">
        <v>3</v>
      </c>
      <c r="AU44" s="139"/>
      <c r="AV44" s="8" t="e">
        <f t="shared" si="23"/>
        <v>#DIV/0!</v>
      </c>
      <c r="AW44" s="16">
        <v>12</v>
      </c>
      <c r="AX44" s="8">
        <f t="shared" si="29"/>
        <v>92.307692307692307</v>
      </c>
      <c r="AY44" s="16">
        <v>31</v>
      </c>
      <c r="AZ44" s="8">
        <f t="shared" si="30"/>
        <v>96.875</v>
      </c>
      <c r="BA44" s="16">
        <v>0</v>
      </c>
      <c r="BB44" s="8" t="e">
        <f t="shared" si="31"/>
        <v>#DIV/0!</v>
      </c>
      <c r="BC44" s="32">
        <f t="shared" si="11"/>
        <v>23114.089</v>
      </c>
      <c r="BD44" s="16">
        <f t="shared" si="12"/>
        <v>20961</v>
      </c>
      <c r="BE44" s="16">
        <f t="shared" si="13"/>
        <v>1646</v>
      </c>
      <c r="BF44" s="16">
        <f t="shared" si="14"/>
        <v>507.089</v>
      </c>
      <c r="BG44" s="145">
        <f t="shared" si="32"/>
        <v>99.519051943673134</v>
      </c>
    </row>
    <row r="45" spans="2:60" ht="30" customHeight="1">
      <c r="B45" s="3" t="s">
        <v>275</v>
      </c>
      <c r="C45" s="135" t="s">
        <v>35</v>
      </c>
      <c r="D45" s="32">
        <f t="shared" si="0"/>
        <v>18054.975999999999</v>
      </c>
      <c r="E45" s="139">
        <v>16652</v>
      </c>
      <c r="F45" s="139">
        <v>740</v>
      </c>
      <c r="G45" s="139">
        <v>662.976</v>
      </c>
      <c r="H45" s="8">
        <f t="shared" si="15"/>
        <v>104.73469312462088</v>
      </c>
      <c r="I45" s="32">
        <f t="shared" si="1"/>
        <v>1851.82</v>
      </c>
      <c r="J45" s="139">
        <v>1627</v>
      </c>
      <c r="K45" s="139">
        <v>196</v>
      </c>
      <c r="L45" s="139">
        <v>28.82</v>
      </c>
      <c r="M45" s="8">
        <f t="shared" si="16"/>
        <v>98.327630625980973</v>
      </c>
      <c r="N45" s="32">
        <f t="shared" si="2"/>
        <v>1177.107</v>
      </c>
      <c r="O45" s="139">
        <v>1119</v>
      </c>
      <c r="P45" s="139">
        <v>25</v>
      </c>
      <c r="Q45" s="139">
        <v>33.106999999999999</v>
      </c>
      <c r="R45" s="8">
        <f t="shared" si="17"/>
        <v>109.19359925788497</v>
      </c>
      <c r="S45" s="32">
        <f t="shared" si="3"/>
        <v>845</v>
      </c>
      <c r="T45" s="139">
        <v>669</v>
      </c>
      <c r="U45" s="139">
        <v>176</v>
      </c>
      <c r="V45" s="139"/>
      <c r="W45" s="8">
        <f t="shared" si="18"/>
        <v>98.141695702671313</v>
      </c>
      <c r="X45" s="32">
        <f t="shared" si="4"/>
        <v>1030</v>
      </c>
      <c r="Y45" s="139">
        <v>782</v>
      </c>
      <c r="Z45" s="139">
        <v>248</v>
      </c>
      <c r="AA45" s="139"/>
      <c r="AB45" s="8">
        <f t="shared" si="19"/>
        <v>105.64102564102565</v>
      </c>
      <c r="AC45" s="32">
        <f t="shared" si="5"/>
        <v>581</v>
      </c>
      <c r="AD45" s="139">
        <v>575</v>
      </c>
      <c r="AE45" s="139">
        <v>6</v>
      </c>
      <c r="AF45" s="139"/>
      <c r="AG45" s="8">
        <f t="shared" si="20"/>
        <v>99.14675767918088</v>
      </c>
      <c r="AH45" s="32">
        <f t="shared" si="6"/>
        <v>225</v>
      </c>
      <c r="AI45" s="139">
        <v>172</v>
      </c>
      <c r="AJ45" s="139">
        <v>53</v>
      </c>
      <c r="AK45" s="139"/>
      <c r="AL45" s="8">
        <f t="shared" si="21"/>
        <v>98.253275109170303</v>
      </c>
      <c r="AM45" s="32">
        <f t="shared" si="7"/>
        <v>203</v>
      </c>
      <c r="AN45" s="139">
        <v>94</v>
      </c>
      <c r="AO45" s="139">
        <v>109</v>
      </c>
      <c r="AP45" s="139"/>
      <c r="AQ45" s="8">
        <f t="shared" si="22"/>
        <v>93.548387096774192</v>
      </c>
      <c r="AR45" s="32">
        <f t="shared" si="8"/>
        <v>4</v>
      </c>
      <c r="AS45" s="139"/>
      <c r="AT45" s="139">
        <v>4</v>
      </c>
      <c r="AU45" s="139"/>
      <c r="AV45" s="8">
        <f t="shared" si="23"/>
        <v>133.33333333333331</v>
      </c>
      <c r="AW45" s="16">
        <v>12</v>
      </c>
      <c r="AX45" s="8">
        <f t="shared" si="29"/>
        <v>100</v>
      </c>
      <c r="AY45" s="16">
        <v>30</v>
      </c>
      <c r="AZ45" s="8">
        <f t="shared" si="30"/>
        <v>96.774193548387103</v>
      </c>
      <c r="BA45" s="16">
        <v>0</v>
      </c>
      <c r="BB45" s="8" t="e">
        <f t="shared" si="31"/>
        <v>#DIV/0!</v>
      </c>
      <c r="BC45" s="32">
        <f t="shared" si="11"/>
        <v>24013.902999999998</v>
      </c>
      <c r="BD45" s="16">
        <f t="shared" si="12"/>
        <v>21690</v>
      </c>
      <c r="BE45" s="16">
        <f t="shared" si="13"/>
        <v>1599</v>
      </c>
      <c r="BF45" s="16">
        <f t="shared" si="14"/>
        <v>724.90300000000002</v>
      </c>
      <c r="BG45" s="145">
        <f t="shared" si="32"/>
        <v>103.89292435449218</v>
      </c>
    </row>
    <row r="46" spans="2:60" ht="30" customHeight="1">
      <c r="B46" s="3" t="s">
        <v>276</v>
      </c>
      <c r="C46" s="135" t="s">
        <v>36</v>
      </c>
      <c r="D46" s="32">
        <f t="shared" si="0"/>
        <v>17649.178</v>
      </c>
      <c r="E46" s="139">
        <v>16282</v>
      </c>
      <c r="F46" s="139">
        <v>651</v>
      </c>
      <c r="G46" s="139">
        <v>716.178</v>
      </c>
      <c r="H46" s="8">
        <f t="shared" si="15"/>
        <v>97.752431241116028</v>
      </c>
      <c r="I46" s="32">
        <f t="shared" si="1"/>
        <v>1731.42</v>
      </c>
      <c r="J46" s="139">
        <v>1519</v>
      </c>
      <c r="K46" s="139">
        <v>173</v>
      </c>
      <c r="L46" s="139">
        <v>39.42</v>
      </c>
      <c r="M46" s="8">
        <f t="shared" si="16"/>
        <v>93.498288170556549</v>
      </c>
      <c r="N46" s="32">
        <f t="shared" si="2"/>
        <v>1147.3779999999999</v>
      </c>
      <c r="O46" s="139">
        <v>1084</v>
      </c>
      <c r="P46" s="139">
        <v>22</v>
      </c>
      <c r="Q46" s="139">
        <v>41.378</v>
      </c>
      <c r="R46" s="8">
        <f t="shared" si="17"/>
        <v>97.474401222658599</v>
      </c>
      <c r="S46" s="32">
        <f t="shared" si="3"/>
        <v>798</v>
      </c>
      <c r="T46" s="139">
        <v>634</v>
      </c>
      <c r="U46" s="139">
        <v>164</v>
      </c>
      <c r="V46" s="139"/>
      <c r="W46" s="8">
        <f t="shared" si="18"/>
        <v>94.437869822485212</v>
      </c>
      <c r="X46" s="32">
        <f t="shared" si="4"/>
        <v>891</v>
      </c>
      <c r="Y46" s="139">
        <v>689</v>
      </c>
      <c r="Z46" s="139">
        <v>202</v>
      </c>
      <c r="AA46" s="139"/>
      <c r="AB46" s="8">
        <f t="shared" si="19"/>
        <v>86.504854368932044</v>
      </c>
      <c r="AC46" s="32">
        <f t="shared" si="5"/>
        <v>574</v>
      </c>
      <c r="AD46" s="139">
        <v>573</v>
      </c>
      <c r="AE46" s="139">
        <v>1</v>
      </c>
      <c r="AF46" s="139"/>
      <c r="AG46" s="8">
        <f t="shared" si="20"/>
        <v>98.795180722891558</v>
      </c>
      <c r="AH46" s="32">
        <f t="shared" si="6"/>
        <v>210</v>
      </c>
      <c r="AI46" s="139">
        <v>167</v>
      </c>
      <c r="AJ46" s="139">
        <v>43</v>
      </c>
      <c r="AK46" s="139"/>
      <c r="AL46" s="8">
        <f t="shared" si="21"/>
        <v>93.333333333333329</v>
      </c>
      <c r="AM46" s="32">
        <f t="shared" si="7"/>
        <v>192</v>
      </c>
      <c r="AN46" s="139">
        <v>88</v>
      </c>
      <c r="AO46" s="139">
        <v>104</v>
      </c>
      <c r="AP46" s="139"/>
      <c r="AQ46" s="8">
        <f t="shared" si="22"/>
        <v>94.581280788177338</v>
      </c>
      <c r="AR46" s="32">
        <f t="shared" si="8"/>
        <v>0</v>
      </c>
      <c r="AS46" s="139"/>
      <c r="AT46" s="139">
        <v>0</v>
      </c>
      <c r="AU46" s="139"/>
      <c r="AV46" s="8">
        <f t="shared" si="23"/>
        <v>0</v>
      </c>
      <c r="AW46" s="16">
        <v>10</v>
      </c>
      <c r="AX46" s="8">
        <f t="shared" si="29"/>
        <v>83.333333333333343</v>
      </c>
      <c r="AY46" s="16">
        <v>26</v>
      </c>
      <c r="AZ46" s="8">
        <f t="shared" si="30"/>
        <v>86.666666666666671</v>
      </c>
      <c r="BA46" s="16">
        <v>0</v>
      </c>
      <c r="BB46" s="8" t="e">
        <f t="shared" si="31"/>
        <v>#DIV/0!</v>
      </c>
      <c r="BC46" s="32">
        <f t="shared" si="11"/>
        <v>23228.975999999999</v>
      </c>
      <c r="BD46" s="16">
        <f t="shared" si="12"/>
        <v>21036</v>
      </c>
      <c r="BE46" s="16">
        <f t="shared" si="13"/>
        <v>1396</v>
      </c>
      <c r="BF46" s="16">
        <f t="shared" si="14"/>
        <v>796.976</v>
      </c>
      <c r="BG46" s="145">
        <f t="shared" si="32"/>
        <v>96.73136432674022</v>
      </c>
      <c r="BH46" s="28"/>
    </row>
    <row r="47" spans="2:60" ht="30" customHeight="1">
      <c r="B47" s="3" t="s">
        <v>277</v>
      </c>
      <c r="C47" s="135" t="s">
        <v>37</v>
      </c>
      <c r="D47" s="32">
        <f t="shared" si="0"/>
        <v>16610.256000000001</v>
      </c>
      <c r="E47" s="139">
        <v>15377</v>
      </c>
      <c r="F47" s="139">
        <v>610</v>
      </c>
      <c r="G47" s="139">
        <v>623.25599999999997</v>
      </c>
      <c r="H47" s="8">
        <f t="shared" si="15"/>
        <v>94.113482225631145</v>
      </c>
      <c r="I47" s="32">
        <f t="shared" si="1"/>
        <v>1569.414</v>
      </c>
      <c r="J47" s="139">
        <v>1366</v>
      </c>
      <c r="K47" s="139">
        <v>169</v>
      </c>
      <c r="L47" s="139">
        <v>34.414000000000001</v>
      </c>
      <c r="M47" s="8">
        <f t="shared" si="16"/>
        <v>90.643171500849007</v>
      </c>
      <c r="N47" s="32">
        <f t="shared" si="2"/>
        <v>1210.7860000000001</v>
      </c>
      <c r="O47" s="139">
        <v>1166</v>
      </c>
      <c r="P47" s="139">
        <v>13</v>
      </c>
      <c r="Q47" s="139">
        <v>31.786000000000001</v>
      </c>
      <c r="R47" s="8">
        <f t="shared" si="17"/>
        <v>105.52633918377379</v>
      </c>
      <c r="S47" s="32">
        <f t="shared" si="3"/>
        <v>744</v>
      </c>
      <c r="T47" s="139">
        <v>592</v>
      </c>
      <c r="U47" s="139">
        <v>152</v>
      </c>
      <c r="V47" s="139"/>
      <c r="W47" s="8">
        <f t="shared" si="18"/>
        <v>93.233082706766908</v>
      </c>
      <c r="X47" s="32">
        <f t="shared" si="4"/>
        <v>831</v>
      </c>
      <c r="Y47" s="139">
        <v>649</v>
      </c>
      <c r="Z47" s="139">
        <v>182</v>
      </c>
      <c r="AA47" s="139"/>
      <c r="AB47" s="8">
        <f t="shared" si="19"/>
        <v>93.265993265993259</v>
      </c>
      <c r="AC47" s="32">
        <f t="shared" si="5"/>
        <v>548</v>
      </c>
      <c r="AD47" s="139">
        <v>548</v>
      </c>
      <c r="AE47" s="139">
        <v>0</v>
      </c>
      <c r="AF47" s="139"/>
      <c r="AG47" s="8">
        <f t="shared" si="20"/>
        <v>95.470383275261327</v>
      </c>
      <c r="AH47" s="32">
        <f t="shared" si="6"/>
        <v>187</v>
      </c>
      <c r="AI47" s="139">
        <v>143</v>
      </c>
      <c r="AJ47" s="139">
        <v>44</v>
      </c>
      <c r="AK47" s="139"/>
      <c r="AL47" s="8">
        <f t="shared" si="21"/>
        <v>89.047619047619037</v>
      </c>
      <c r="AM47" s="32">
        <f t="shared" si="7"/>
        <v>169</v>
      </c>
      <c r="AN47" s="139">
        <v>87</v>
      </c>
      <c r="AO47" s="139">
        <v>82</v>
      </c>
      <c r="AP47" s="139"/>
      <c r="AQ47" s="8">
        <f t="shared" si="22"/>
        <v>88.020833333333343</v>
      </c>
      <c r="AR47" s="32">
        <f t="shared" si="8"/>
        <v>0</v>
      </c>
      <c r="AS47" s="139"/>
      <c r="AT47" s="139">
        <v>0</v>
      </c>
      <c r="AU47" s="139"/>
      <c r="AV47" s="8" t="e">
        <f t="shared" si="23"/>
        <v>#DIV/0!</v>
      </c>
      <c r="AW47" s="16">
        <v>11</v>
      </c>
      <c r="AX47" s="8">
        <f t="shared" si="29"/>
        <v>110.00000000000001</v>
      </c>
      <c r="AY47" s="16">
        <v>29</v>
      </c>
      <c r="AZ47" s="8">
        <f t="shared" si="30"/>
        <v>111.53846153846155</v>
      </c>
      <c r="BA47" s="16">
        <v>0</v>
      </c>
      <c r="BB47" s="8" t="e">
        <f t="shared" si="31"/>
        <v>#DIV/0!</v>
      </c>
      <c r="BC47" s="32">
        <f t="shared" si="11"/>
        <v>21909.455999999998</v>
      </c>
      <c r="BD47" s="16">
        <f t="shared" si="12"/>
        <v>19928</v>
      </c>
      <c r="BE47" s="16">
        <f t="shared" si="13"/>
        <v>1292</v>
      </c>
      <c r="BF47" s="16">
        <f t="shared" si="14"/>
        <v>689.4559999999999</v>
      </c>
      <c r="BG47" s="145">
        <f t="shared" si="32"/>
        <v>94.319508531069133</v>
      </c>
    </row>
    <row r="48" spans="2:60" ht="30" customHeight="1">
      <c r="B48" s="3" t="s">
        <v>278</v>
      </c>
      <c r="C48" s="135" t="s">
        <v>38</v>
      </c>
      <c r="D48" s="32">
        <f t="shared" si="0"/>
        <v>15836.82</v>
      </c>
      <c r="E48" s="141">
        <v>14547</v>
      </c>
      <c r="F48" s="141">
        <v>581</v>
      </c>
      <c r="G48" s="141">
        <v>708.82</v>
      </c>
      <c r="H48" s="8">
        <f t="shared" si="15"/>
        <v>95.343623843003982</v>
      </c>
      <c r="I48" s="32">
        <f t="shared" si="1"/>
        <v>1425.271</v>
      </c>
      <c r="J48" s="141">
        <v>1228</v>
      </c>
      <c r="K48" s="141">
        <v>155</v>
      </c>
      <c r="L48" s="141">
        <v>42.271000000000001</v>
      </c>
      <c r="M48" s="8">
        <f t="shared" si="16"/>
        <v>90.815489093381359</v>
      </c>
      <c r="N48" s="32">
        <f t="shared" si="2"/>
        <v>1086.4280000000001</v>
      </c>
      <c r="O48" s="141">
        <v>1048</v>
      </c>
      <c r="P48" s="141">
        <v>19</v>
      </c>
      <c r="Q48" s="141">
        <v>19.428000000000001</v>
      </c>
      <c r="R48" s="8">
        <f t="shared" si="17"/>
        <v>89.729151146445375</v>
      </c>
      <c r="S48" s="32">
        <f t="shared" si="3"/>
        <v>691</v>
      </c>
      <c r="T48" s="141">
        <v>551</v>
      </c>
      <c r="U48" s="141">
        <v>140</v>
      </c>
      <c r="V48" s="141"/>
      <c r="W48" s="8">
        <f t="shared" si="18"/>
        <v>92.876344086021504</v>
      </c>
      <c r="X48" s="32">
        <f t="shared" si="4"/>
        <v>711</v>
      </c>
      <c r="Y48" s="141">
        <v>536</v>
      </c>
      <c r="Z48" s="141">
        <v>175</v>
      </c>
      <c r="AA48" s="141"/>
      <c r="AB48" s="8">
        <f t="shared" si="19"/>
        <v>85.559566787003604</v>
      </c>
      <c r="AC48" s="32">
        <f t="shared" si="5"/>
        <v>520</v>
      </c>
      <c r="AD48" s="141">
        <v>520</v>
      </c>
      <c r="AE48" s="141">
        <v>0</v>
      </c>
      <c r="AF48" s="141"/>
      <c r="AG48" s="8">
        <f t="shared" si="20"/>
        <v>94.890510948905103</v>
      </c>
      <c r="AH48" s="32">
        <f t="shared" si="6"/>
        <v>165</v>
      </c>
      <c r="AI48" s="141">
        <v>123</v>
      </c>
      <c r="AJ48" s="141">
        <v>42</v>
      </c>
      <c r="AK48" s="141"/>
      <c r="AL48" s="8">
        <f t="shared" si="21"/>
        <v>88.235294117647058</v>
      </c>
      <c r="AM48" s="32">
        <f t="shared" si="7"/>
        <v>161</v>
      </c>
      <c r="AN48" s="141">
        <v>81</v>
      </c>
      <c r="AO48" s="141">
        <v>80</v>
      </c>
      <c r="AP48" s="141"/>
      <c r="AQ48" s="8">
        <f t="shared" si="22"/>
        <v>95.26627218934911</v>
      </c>
      <c r="AR48" s="32">
        <f t="shared" si="8"/>
        <v>0</v>
      </c>
      <c r="AS48" s="141"/>
      <c r="AT48" s="141">
        <v>0</v>
      </c>
      <c r="AU48" s="141"/>
      <c r="AV48" s="8" t="e">
        <f t="shared" si="23"/>
        <v>#DIV/0!</v>
      </c>
      <c r="AW48" s="18">
        <v>10</v>
      </c>
      <c r="AX48" s="8">
        <f t="shared" si="29"/>
        <v>90.909090909090907</v>
      </c>
      <c r="AY48" s="18">
        <v>28</v>
      </c>
      <c r="AZ48" s="8">
        <f t="shared" si="30"/>
        <v>96.551724137931032</v>
      </c>
      <c r="BA48" s="18">
        <v>0</v>
      </c>
      <c r="BB48" s="8" t="e">
        <f t="shared" si="31"/>
        <v>#DIV/0!</v>
      </c>
      <c r="BC48" s="32">
        <f t="shared" si="11"/>
        <v>20634.519</v>
      </c>
      <c r="BD48" s="16">
        <f t="shared" si="12"/>
        <v>18634</v>
      </c>
      <c r="BE48" s="16">
        <f t="shared" si="13"/>
        <v>1230</v>
      </c>
      <c r="BF48" s="16">
        <f t="shared" si="14"/>
        <v>770.51900000000001</v>
      </c>
      <c r="BG48" s="145">
        <f t="shared" si="32"/>
        <v>94.180882446373843</v>
      </c>
    </row>
    <row r="49" spans="2:59" ht="30" customHeight="1" thickBot="1">
      <c r="B49" s="4" t="s">
        <v>279</v>
      </c>
      <c r="C49" s="136" t="s">
        <v>39</v>
      </c>
      <c r="D49" s="211">
        <f t="shared" si="0"/>
        <v>15574.607</v>
      </c>
      <c r="E49" s="142">
        <v>14142</v>
      </c>
      <c r="F49" s="142">
        <v>608</v>
      </c>
      <c r="G49" s="142">
        <v>824.60699999999997</v>
      </c>
      <c r="H49" s="7">
        <f t="shared" si="15"/>
        <v>98.344282501158702</v>
      </c>
      <c r="I49" s="211">
        <f t="shared" si="1"/>
        <v>1433.086</v>
      </c>
      <c r="J49" s="142">
        <v>1237</v>
      </c>
      <c r="K49" s="142">
        <v>160</v>
      </c>
      <c r="L49" s="142">
        <v>36.085999999999999</v>
      </c>
      <c r="M49" s="7">
        <f t="shared" si="16"/>
        <v>100.54831677624816</v>
      </c>
      <c r="N49" s="211">
        <f t="shared" si="2"/>
        <v>1044.692</v>
      </c>
      <c r="O49" s="142">
        <v>967</v>
      </c>
      <c r="P49" s="142">
        <v>55</v>
      </c>
      <c r="Q49" s="142">
        <v>22.692</v>
      </c>
      <c r="R49" s="7">
        <f t="shared" si="17"/>
        <v>96.158420070174913</v>
      </c>
      <c r="S49" s="211">
        <f t="shared" si="3"/>
        <v>637</v>
      </c>
      <c r="T49" s="142">
        <v>491</v>
      </c>
      <c r="U49" s="142">
        <v>146</v>
      </c>
      <c r="V49" s="142"/>
      <c r="W49" s="7">
        <f t="shared" si="18"/>
        <v>92.185238784370483</v>
      </c>
      <c r="X49" s="211">
        <f t="shared" si="4"/>
        <v>644</v>
      </c>
      <c r="Y49" s="142">
        <v>493</v>
      </c>
      <c r="Z49" s="142">
        <v>151</v>
      </c>
      <c r="AA49" s="142"/>
      <c r="AB49" s="7">
        <f t="shared" si="19"/>
        <v>90.576652601969059</v>
      </c>
      <c r="AC49" s="211">
        <f t="shared" si="5"/>
        <v>485</v>
      </c>
      <c r="AD49" s="142">
        <v>485</v>
      </c>
      <c r="AE49" s="142">
        <v>0</v>
      </c>
      <c r="AF49" s="142"/>
      <c r="AG49" s="7">
        <f t="shared" si="20"/>
        <v>93.269230769230774</v>
      </c>
      <c r="AH49" s="211">
        <f t="shared" si="6"/>
        <v>160</v>
      </c>
      <c r="AI49" s="142">
        <v>123</v>
      </c>
      <c r="AJ49" s="142">
        <v>37</v>
      </c>
      <c r="AK49" s="142"/>
      <c r="AL49" s="7">
        <f t="shared" si="21"/>
        <v>96.969696969696969</v>
      </c>
      <c r="AM49" s="211">
        <f t="shared" si="7"/>
        <v>163</v>
      </c>
      <c r="AN49" s="142">
        <v>79</v>
      </c>
      <c r="AO49" s="142">
        <v>84</v>
      </c>
      <c r="AP49" s="142"/>
      <c r="AQ49" s="7">
        <f t="shared" si="22"/>
        <v>101.24223602484473</v>
      </c>
      <c r="AR49" s="211">
        <f t="shared" si="8"/>
        <v>0</v>
      </c>
      <c r="AS49" s="142"/>
      <c r="AT49" s="142">
        <v>0</v>
      </c>
      <c r="AU49" s="142"/>
      <c r="AV49" s="7" t="e">
        <f t="shared" si="23"/>
        <v>#DIV/0!</v>
      </c>
      <c r="AW49" s="17">
        <v>10</v>
      </c>
      <c r="AX49" s="7">
        <f t="shared" si="29"/>
        <v>100</v>
      </c>
      <c r="AY49" s="17">
        <v>25</v>
      </c>
      <c r="AZ49" s="7">
        <f t="shared" si="30"/>
        <v>89.285714285714292</v>
      </c>
      <c r="BA49" s="17">
        <v>0</v>
      </c>
      <c r="BB49" s="7" t="e">
        <f t="shared" si="31"/>
        <v>#DIV/0!</v>
      </c>
      <c r="BC49" s="211">
        <f t="shared" si="11"/>
        <v>20176.384999999998</v>
      </c>
      <c r="BD49" s="17">
        <f t="shared" si="12"/>
        <v>18017</v>
      </c>
      <c r="BE49" s="17">
        <f t="shared" si="13"/>
        <v>1276</v>
      </c>
      <c r="BF49" s="17">
        <f t="shared" si="14"/>
        <v>883.38499999999999</v>
      </c>
      <c r="BG49" s="12">
        <f t="shared" si="32"/>
        <v>97.779768939610364</v>
      </c>
    </row>
    <row r="50" spans="2:59" ht="30" customHeight="1" thickTop="1">
      <c r="B50" s="10" t="s">
        <v>280</v>
      </c>
      <c r="C50" s="135" t="s">
        <v>40</v>
      </c>
      <c r="D50" s="32">
        <f>E50+F50+G50</f>
        <v>15208.867</v>
      </c>
      <c r="E50" s="139">
        <v>13758</v>
      </c>
      <c r="F50" s="139">
        <v>608</v>
      </c>
      <c r="G50" s="139">
        <v>842.86699999999996</v>
      </c>
      <c r="H50" s="6">
        <f t="shared" si="15"/>
        <v>97.651690344417688</v>
      </c>
      <c r="I50" s="32">
        <f>J50+K50+L50</f>
        <v>1287.1679999999999</v>
      </c>
      <c r="J50" s="139">
        <v>1147</v>
      </c>
      <c r="K50" s="139">
        <v>132</v>
      </c>
      <c r="L50" s="139">
        <v>8.1679999999999993</v>
      </c>
      <c r="M50" s="6">
        <f t="shared" si="16"/>
        <v>89.817917417377586</v>
      </c>
      <c r="N50" s="32">
        <f>O50+P50+Q50</f>
        <v>876.37800000000004</v>
      </c>
      <c r="O50" s="139">
        <v>823</v>
      </c>
      <c r="P50" s="139">
        <v>47</v>
      </c>
      <c r="Q50" s="139">
        <v>6.3780000000000001</v>
      </c>
      <c r="R50" s="6">
        <f t="shared" si="17"/>
        <v>83.88864852032944</v>
      </c>
      <c r="S50" s="32">
        <f>T50+U50+V50</f>
        <v>559</v>
      </c>
      <c r="T50" s="139">
        <v>425</v>
      </c>
      <c r="U50" s="139">
        <v>134</v>
      </c>
      <c r="V50" s="139"/>
      <c r="W50" s="6">
        <f t="shared" si="18"/>
        <v>87.755102040816325</v>
      </c>
      <c r="X50" s="32">
        <f>Y50+Z50+AA50</f>
        <v>625</v>
      </c>
      <c r="Y50" s="139">
        <v>465</v>
      </c>
      <c r="Z50" s="139">
        <v>160</v>
      </c>
      <c r="AA50" s="139"/>
      <c r="AB50" s="6">
        <f t="shared" si="19"/>
        <v>97.049689440993788</v>
      </c>
      <c r="AC50" s="32">
        <f>AD50+AE50+AF50</f>
        <v>493</v>
      </c>
      <c r="AD50" s="139">
        <v>493</v>
      </c>
      <c r="AE50" s="139">
        <v>0</v>
      </c>
      <c r="AF50" s="139"/>
      <c r="AG50" s="6">
        <f t="shared" si="20"/>
        <v>101.64948453608247</v>
      </c>
      <c r="AH50" s="32">
        <f>AI50+AJ50+AK50</f>
        <v>160</v>
      </c>
      <c r="AI50" s="139">
        <v>125</v>
      </c>
      <c r="AJ50" s="139">
        <v>35</v>
      </c>
      <c r="AK50" s="139"/>
      <c r="AL50" s="6">
        <f t="shared" si="21"/>
        <v>100</v>
      </c>
      <c r="AM50" s="32">
        <f>AN50+AO50+AP50</f>
        <v>167</v>
      </c>
      <c r="AN50" s="139">
        <v>79</v>
      </c>
      <c r="AO50" s="139">
        <v>88</v>
      </c>
      <c r="AP50" s="139"/>
      <c r="AQ50" s="6">
        <f t="shared" si="22"/>
        <v>102.45398773006136</v>
      </c>
      <c r="AR50" s="32">
        <f>AS50+AT50+AU50</f>
        <v>7</v>
      </c>
      <c r="AS50" s="139"/>
      <c r="AT50" s="139">
        <v>7</v>
      </c>
      <c r="AU50" s="139"/>
      <c r="AV50" s="6" t="e">
        <f t="shared" si="23"/>
        <v>#DIV/0!</v>
      </c>
      <c r="AW50" s="16">
        <v>9</v>
      </c>
      <c r="AX50" s="6">
        <f t="shared" si="29"/>
        <v>90</v>
      </c>
      <c r="AY50" s="16">
        <v>22</v>
      </c>
      <c r="AZ50" s="6">
        <f t="shared" si="30"/>
        <v>88</v>
      </c>
      <c r="BA50" s="16">
        <v>0</v>
      </c>
      <c r="BB50" s="6" t="e">
        <f t="shared" si="31"/>
        <v>#DIV/0!</v>
      </c>
      <c r="BC50" s="32">
        <f>BD50+BE50+BF50</f>
        <v>19414.413</v>
      </c>
      <c r="BD50" s="16">
        <f t="shared" si="12"/>
        <v>17315</v>
      </c>
      <c r="BE50" s="16">
        <f t="shared" si="13"/>
        <v>1242</v>
      </c>
      <c r="BF50" s="16">
        <f t="shared" si="14"/>
        <v>857.41300000000001</v>
      </c>
      <c r="BG50" s="11">
        <f t="shared" si="32"/>
        <v>96.223446370596136</v>
      </c>
    </row>
    <row r="51" spans="2:59" ht="30" customHeight="1">
      <c r="B51" s="3" t="s">
        <v>281</v>
      </c>
      <c r="C51" s="135" t="s">
        <v>41</v>
      </c>
      <c r="D51" s="32">
        <f t="shared" si="0"/>
        <v>16880.011999999999</v>
      </c>
      <c r="E51" s="139">
        <v>15211</v>
      </c>
      <c r="F51" s="139">
        <v>579</v>
      </c>
      <c r="G51" s="139">
        <v>1090.0119999999999</v>
      </c>
      <c r="H51" s="8">
        <f t="shared" si="15"/>
        <v>110.98796511272009</v>
      </c>
      <c r="I51" s="32">
        <f t="shared" ref="I51:I59" si="33">J51+K51+L51</f>
        <v>1408.0360000000001</v>
      </c>
      <c r="J51" s="139">
        <v>1219</v>
      </c>
      <c r="K51" s="139">
        <v>128</v>
      </c>
      <c r="L51" s="139">
        <v>61.036000000000001</v>
      </c>
      <c r="M51" s="8">
        <f t="shared" si="16"/>
        <v>109.39022722752587</v>
      </c>
      <c r="N51" s="32">
        <f t="shared" ref="N51:N59" si="34">O51+P51+Q51</f>
        <v>987.57899999999995</v>
      </c>
      <c r="O51" s="139">
        <v>961</v>
      </c>
      <c r="P51" s="139">
        <v>2</v>
      </c>
      <c r="Q51" s="139">
        <v>24.579000000000001</v>
      </c>
      <c r="R51" s="8">
        <f t="shared" si="17"/>
        <v>112.68870282001602</v>
      </c>
      <c r="S51" s="32">
        <f t="shared" ref="S51:S59" si="35">T51+U51+V51</f>
        <v>587</v>
      </c>
      <c r="T51" s="139">
        <v>460</v>
      </c>
      <c r="U51" s="139">
        <v>127</v>
      </c>
      <c r="V51" s="139"/>
      <c r="W51" s="8">
        <f t="shared" si="18"/>
        <v>105.00894454382828</v>
      </c>
      <c r="X51" s="32">
        <f t="shared" ref="X51:X59" si="36">Y51+Z51+AA51</f>
        <v>670</v>
      </c>
      <c r="Y51" s="139">
        <v>507</v>
      </c>
      <c r="Z51" s="139">
        <v>163</v>
      </c>
      <c r="AA51" s="139"/>
      <c r="AB51" s="8">
        <f t="shared" si="19"/>
        <v>107.2</v>
      </c>
      <c r="AC51" s="32">
        <f t="shared" ref="AC51:AC59" si="37">AD51+AE51+AF51</f>
        <v>504</v>
      </c>
      <c r="AD51" s="139">
        <v>504</v>
      </c>
      <c r="AE51" s="139">
        <v>0</v>
      </c>
      <c r="AF51" s="139"/>
      <c r="AG51" s="8">
        <f t="shared" si="20"/>
        <v>102.23123732251523</v>
      </c>
      <c r="AH51" s="32">
        <f t="shared" ref="AH51:AH59" si="38">AI51+AJ51+AK51</f>
        <v>166</v>
      </c>
      <c r="AI51" s="139">
        <v>128</v>
      </c>
      <c r="AJ51" s="139">
        <v>38</v>
      </c>
      <c r="AK51" s="139"/>
      <c r="AL51" s="8">
        <f t="shared" si="21"/>
        <v>103.75000000000001</v>
      </c>
      <c r="AM51" s="32">
        <f t="shared" ref="AM51:AM59" si="39">AN51+AO51+AP51</f>
        <v>178</v>
      </c>
      <c r="AN51" s="139">
        <v>83</v>
      </c>
      <c r="AO51" s="139">
        <v>95</v>
      </c>
      <c r="AP51" s="139"/>
      <c r="AQ51" s="8">
        <f t="shared" si="22"/>
        <v>106.58682634730539</v>
      </c>
      <c r="AR51" s="32">
        <f t="shared" ref="AR51:AR59" si="40">AS51+AT51+AU51</f>
        <v>10</v>
      </c>
      <c r="AS51" s="139"/>
      <c r="AT51" s="139">
        <v>10</v>
      </c>
      <c r="AU51" s="139"/>
      <c r="AV51" s="8">
        <f t="shared" si="23"/>
        <v>142.85714285714286</v>
      </c>
      <c r="AW51" s="16">
        <v>9</v>
      </c>
      <c r="AX51" s="8">
        <f t="shared" si="29"/>
        <v>100</v>
      </c>
      <c r="AY51" s="16">
        <v>29</v>
      </c>
      <c r="AZ51" s="8">
        <f t="shared" si="30"/>
        <v>131.81818181818181</v>
      </c>
      <c r="BA51" s="16">
        <v>0</v>
      </c>
      <c r="BB51" s="8" t="e">
        <f t="shared" si="31"/>
        <v>#DIV/0!</v>
      </c>
      <c r="BC51" s="32">
        <f t="shared" ref="BC51:BC59" si="41">BD51+BE51+BF51</f>
        <v>21428.627</v>
      </c>
      <c r="BD51" s="16">
        <f t="shared" si="12"/>
        <v>19073</v>
      </c>
      <c r="BE51" s="16">
        <f t="shared" si="13"/>
        <v>1180</v>
      </c>
      <c r="BF51" s="16">
        <f t="shared" si="14"/>
        <v>1175.627</v>
      </c>
      <c r="BG51" s="145">
        <f t="shared" si="32"/>
        <v>110.37483852846852</v>
      </c>
    </row>
    <row r="52" spans="2:59" ht="30" customHeight="1">
      <c r="B52" s="3" t="s">
        <v>282</v>
      </c>
      <c r="C52" s="135" t="s">
        <v>42</v>
      </c>
      <c r="D52" s="32">
        <f t="shared" si="0"/>
        <v>18101.883999999998</v>
      </c>
      <c r="E52" s="139">
        <v>16168</v>
      </c>
      <c r="F52" s="139">
        <v>657</v>
      </c>
      <c r="G52" s="139">
        <v>1276.884</v>
      </c>
      <c r="H52" s="8">
        <f t="shared" si="15"/>
        <v>107.23857305314712</v>
      </c>
      <c r="I52" s="32">
        <f t="shared" si="33"/>
        <v>1484.473</v>
      </c>
      <c r="J52" s="139">
        <v>1181</v>
      </c>
      <c r="K52" s="139">
        <v>165</v>
      </c>
      <c r="L52" s="139">
        <v>138.47300000000001</v>
      </c>
      <c r="M52" s="8">
        <f t="shared" si="16"/>
        <v>105.4286254044641</v>
      </c>
      <c r="N52" s="32">
        <f t="shared" si="34"/>
        <v>1032.1089999999999</v>
      </c>
      <c r="O52" s="139">
        <v>941</v>
      </c>
      <c r="P52" s="139">
        <v>0</v>
      </c>
      <c r="Q52" s="139">
        <v>91.108999999999995</v>
      </c>
      <c r="R52" s="8">
        <f t="shared" si="17"/>
        <v>104.50900636809814</v>
      </c>
      <c r="S52" s="32">
        <f t="shared" si="35"/>
        <v>631</v>
      </c>
      <c r="T52" s="139">
        <v>485</v>
      </c>
      <c r="U52" s="139">
        <v>146</v>
      </c>
      <c r="V52" s="139"/>
      <c r="W52" s="8">
        <f t="shared" si="18"/>
        <v>107.49574105621807</v>
      </c>
      <c r="X52" s="32">
        <f t="shared" si="36"/>
        <v>678</v>
      </c>
      <c r="Y52" s="139">
        <v>505</v>
      </c>
      <c r="Z52" s="139">
        <v>173</v>
      </c>
      <c r="AA52" s="139"/>
      <c r="AB52" s="8">
        <f t="shared" si="19"/>
        <v>101.19402985074626</v>
      </c>
      <c r="AC52" s="32">
        <f t="shared" si="37"/>
        <v>526</v>
      </c>
      <c r="AD52" s="139">
        <v>526</v>
      </c>
      <c r="AE52" s="139">
        <v>0</v>
      </c>
      <c r="AF52" s="139"/>
      <c r="AG52" s="8">
        <f t="shared" si="20"/>
        <v>104.36507936507937</v>
      </c>
      <c r="AH52" s="32">
        <f t="shared" si="38"/>
        <v>167</v>
      </c>
      <c r="AI52" s="139">
        <v>118</v>
      </c>
      <c r="AJ52" s="139">
        <v>49</v>
      </c>
      <c r="AK52" s="139"/>
      <c r="AL52" s="8">
        <f t="shared" si="21"/>
        <v>100.60240963855422</v>
      </c>
      <c r="AM52" s="32">
        <f t="shared" si="39"/>
        <v>183</v>
      </c>
      <c r="AN52" s="139">
        <v>84</v>
      </c>
      <c r="AO52" s="139">
        <v>99</v>
      </c>
      <c r="AP52" s="139"/>
      <c r="AQ52" s="8">
        <f t="shared" si="22"/>
        <v>102.80898876404494</v>
      </c>
      <c r="AR52" s="32">
        <f t="shared" si="40"/>
        <v>0</v>
      </c>
      <c r="AS52" s="139"/>
      <c r="AT52" s="139">
        <v>0</v>
      </c>
      <c r="AU52" s="139"/>
      <c r="AV52" s="8">
        <f t="shared" si="23"/>
        <v>0</v>
      </c>
      <c r="AW52" s="16">
        <v>10</v>
      </c>
      <c r="AX52" s="8">
        <f t="shared" si="29"/>
        <v>111.11111111111111</v>
      </c>
      <c r="AY52" s="16">
        <v>35</v>
      </c>
      <c r="AZ52" s="8">
        <f t="shared" si="30"/>
        <v>120.68965517241379</v>
      </c>
      <c r="BA52" s="16">
        <v>0</v>
      </c>
      <c r="BB52" s="8" t="e">
        <f t="shared" si="31"/>
        <v>#DIV/0!</v>
      </c>
      <c r="BC52" s="32">
        <f t="shared" si="41"/>
        <v>22848.466</v>
      </c>
      <c r="BD52" s="16">
        <f t="shared" si="12"/>
        <v>20008</v>
      </c>
      <c r="BE52" s="16">
        <f t="shared" si="13"/>
        <v>1334</v>
      </c>
      <c r="BF52" s="16">
        <f t="shared" si="14"/>
        <v>1506.4659999999999</v>
      </c>
      <c r="BG52" s="145">
        <f t="shared" si="32"/>
        <v>106.62589815017081</v>
      </c>
    </row>
    <row r="53" spans="2:59" ht="30" customHeight="1">
      <c r="B53" s="3" t="s">
        <v>283</v>
      </c>
      <c r="C53" s="135" t="s">
        <v>43</v>
      </c>
      <c r="D53" s="32">
        <f t="shared" si="0"/>
        <v>18653.777999999998</v>
      </c>
      <c r="E53" s="139">
        <v>16401</v>
      </c>
      <c r="F53" s="139">
        <v>664</v>
      </c>
      <c r="G53" s="139">
        <v>1588.778</v>
      </c>
      <c r="H53" s="8">
        <f t="shared" si="15"/>
        <v>103.04882077467738</v>
      </c>
      <c r="I53" s="32">
        <f t="shared" si="33"/>
        <v>1619.107</v>
      </c>
      <c r="J53" s="139">
        <v>1297</v>
      </c>
      <c r="K53" s="139">
        <v>163</v>
      </c>
      <c r="L53" s="139">
        <v>159.107</v>
      </c>
      <c r="M53" s="8">
        <f t="shared" si="16"/>
        <v>109.06948122330282</v>
      </c>
      <c r="N53" s="32">
        <f t="shared" si="34"/>
        <v>1046.2760000000001</v>
      </c>
      <c r="O53" s="139">
        <v>889</v>
      </c>
      <c r="P53" s="139">
        <v>0</v>
      </c>
      <c r="Q53" s="139">
        <v>157.27600000000001</v>
      </c>
      <c r="R53" s="8">
        <f t="shared" si="17"/>
        <v>101.37262634082253</v>
      </c>
      <c r="S53" s="32">
        <f t="shared" si="35"/>
        <v>632</v>
      </c>
      <c r="T53" s="139">
        <v>479</v>
      </c>
      <c r="U53" s="139">
        <v>153</v>
      </c>
      <c r="V53" s="139"/>
      <c r="W53" s="8">
        <f t="shared" si="18"/>
        <v>100.15847860538827</v>
      </c>
      <c r="X53" s="32">
        <f t="shared" si="36"/>
        <v>681</v>
      </c>
      <c r="Y53" s="139">
        <v>505</v>
      </c>
      <c r="Z53" s="139">
        <v>176</v>
      </c>
      <c r="AA53" s="139"/>
      <c r="AB53" s="8">
        <f t="shared" si="19"/>
        <v>100.44247787610618</v>
      </c>
      <c r="AC53" s="32">
        <f t="shared" si="37"/>
        <v>537</v>
      </c>
      <c r="AD53" s="139">
        <v>537</v>
      </c>
      <c r="AE53" s="139">
        <v>0</v>
      </c>
      <c r="AF53" s="139"/>
      <c r="AG53" s="8">
        <f t="shared" si="20"/>
        <v>102.0912547528517</v>
      </c>
      <c r="AH53" s="32">
        <f t="shared" si="38"/>
        <v>167</v>
      </c>
      <c r="AI53" s="139">
        <v>119</v>
      </c>
      <c r="AJ53" s="139">
        <v>48</v>
      </c>
      <c r="AK53" s="139"/>
      <c r="AL53" s="8">
        <f t="shared" si="21"/>
        <v>100</v>
      </c>
      <c r="AM53" s="32">
        <f t="shared" si="39"/>
        <v>185</v>
      </c>
      <c r="AN53" s="139">
        <v>86</v>
      </c>
      <c r="AO53" s="139">
        <v>99</v>
      </c>
      <c r="AP53" s="139"/>
      <c r="AQ53" s="8">
        <f t="shared" si="22"/>
        <v>101.09289617486338</v>
      </c>
      <c r="AR53" s="32">
        <f t="shared" si="40"/>
        <v>0</v>
      </c>
      <c r="AS53" s="139"/>
      <c r="AT53" s="139">
        <v>0</v>
      </c>
      <c r="AU53" s="139"/>
      <c r="AV53" s="8" t="e">
        <f t="shared" si="23"/>
        <v>#DIV/0!</v>
      </c>
      <c r="AW53" s="16">
        <v>11</v>
      </c>
      <c r="AX53" s="8">
        <f t="shared" si="29"/>
        <v>110.00000000000001</v>
      </c>
      <c r="AY53" s="16">
        <v>36</v>
      </c>
      <c r="AZ53" s="8">
        <f t="shared" si="30"/>
        <v>102.85714285714285</v>
      </c>
      <c r="BA53" s="16">
        <v>0</v>
      </c>
      <c r="BB53" s="8" t="e">
        <f t="shared" si="31"/>
        <v>#DIV/0!</v>
      </c>
      <c r="BC53" s="32">
        <f t="shared" si="41"/>
        <v>23568.161</v>
      </c>
      <c r="BD53" s="16">
        <f t="shared" si="12"/>
        <v>20313</v>
      </c>
      <c r="BE53" s="16">
        <f t="shared" si="13"/>
        <v>1350</v>
      </c>
      <c r="BF53" s="16">
        <f t="shared" si="14"/>
        <v>1905.1610000000001</v>
      </c>
      <c r="BG53" s="145">
        <f t="shared" si="32"/>
        <v>103.14986135174237</v>
      </c>
    </row>
    <row r="54" spans="2:59" ht="30" customHeight="1">
      <c r="B54" s="3" t="s">
        <v>284</v>
      </c>
      <c r="C54" s="135" t="s">
        <v>44</v>
      </c>
      <c r="D54" s="32">
        <f t="shared" si="0"/>
        <v>19925.580000000002</v>
      </c>
      <c r="E54" s="139">
        <v>17044</v>
      </c>
      <c r="F54" s="139">
        <v>664</v>
      </c>
      <c r="G54" s="139">
        <v>2217.58</v>
      </c>
      <c r="H54" s="8">
        <f t="shared" si="15"/>
        <v>106.81793253892056</v>
      </c>
      <c r="I54" s="32">
        <f t="shared" si="33"/>
        <v>1705.779</v>
      </c>
      <c r="J54" s="139">
        <v>1341</v>
      </c>
      <c r="K54" s="139">
        <v>162</v>
      </c>
      <c r="L54" s="139">
        <v>202.779</v>
      </c>
      <c r="M54" s="8">
        <f t="shared" si="16"/>
        <v>105.35307425636478</v>
      </c>
      <c r="N54" s="32">
        <f t="shared" si="34"/>
        <v>1098.973</v>
      </c>
      <c r="O54" s="139">
        <v>909</v>
      </c>
      <c r="P54" s="139">
        <v>0</v>
      </c>
      <c r="Q54" s="139">
        <v>189.97300000000001</v>
      </c>
      <c r="R54" s="8">
        <f t="shared" si="17"/>
        <v>105.03662513524155</v>
      </c>
      <c r="S54" s="32">
        <f t="shared" si="35"/>
        <v>642</v>
      </c>
      <c r="T54" s="139">
        <v>494</v>
      </c>
      <c r="U54" s="139">
        <v>148</v>
      </c>
      <c r="V54" s="139"/>
      <c r="W54" s="8">
        <f t="shared" si="18"/>
        <v>101.58227848101266</v>
      </c>
      <c r="X54" s="32">
        <f t="shared" si="36"/>
        <v>706</v>
      </c>
      <c r="Y54" s="139">
        <v>524</v>
      </c>
      <c r="Z54" s="139">
        <v>182</v>
      </c>
      <c r="AA54" s="139"/>
      <c r="AB54" s="8">
        <f t="shared" si="19"/>
        <v>103.67107195301028</v>
      </c>
      <c r="AC54" s="32">
        <f t="shared" si="37"/>
        <v>556</v>
      </c>
      <c r="AD54" s="139">
        <v>556</v>
      </c>
      <c r="AE54" s="139">
        <v>0</v>
      </c>
      <c r="AF54" s="139"/>
      <c r="AG54" s="8">
        <f t="shared" si="20"/>
        <v>103.53817504655494</v>
      </c>
      <c r="AH54" s="32">
        <f t="shared" si="38"/>
        <v>159</v>
      </c>
      <c r="AI54" s="139">
        <v>113</v>
      </c>
      <c r="AJ54" s="139">
        <v>46</v>
      </c>
      <c r="AK54" s="139"/>
      <c r="AL54" s="8">
        <f t="shared" si="21"/>
        <v>95.209580838323348</v>
      </c>
      <c r="AM54" s="32">
        <f t="shared" si="39"/>
        <v>184</v>
      </c>
      <c r="AN54" s="139">
        <v>85</v>
      </c>
      <c r="AO54" s="139">
        <v>99</v>
      </c>
      <c r="AP54" s="139"/>
      <c r="AQ54" s="8">
        <f t="shared" si="22"/>
        <v>99.459459459459467</v>
      </c>
      <c r="AR54" s="32">
        <f t="shared" si="40"/>
        <v>0</v>
      </c>
      <c r="AS54" s="139"/>
      <c r="AT54" s="139">
        <v>0</v>
      </c>
      <c r="AU54" s="139"/>
      <c r="AV54" s="8" t="e">
        <f t="shared" si="23"/>
        <v>#DIV/0!</v>
      </c>
      <c r="AW54" s="16">
        <v>10</v>
      </c>
      <c r="AX54" s="8">
        <f t="shared" si="29"/>
        <v>90.909090909090907</v>
      </c>
      <c r="AY54" s="16">
        <v>37</v>
      </c>
      <c r="AZ54" s="8">
        <f t="shared" si="30"/>
        <v>102.77777777777777</v>
      </c>
      <c r="BA54" s="16">
        <v>0</v>
      </c>
      <c r="BB54" s="8" t="e">
        <f t="shared" si="31"/>
        <v>#DIV/0!</v>
      </c>
      <c r="BC54" s="32">
        <f t="shared" si="41"/>
        <v>25024.331999999999</v>
      </c>
      <c r="BD54" s="16">
        <f t="shared" si="12"/>
        <v>21066</v>
      </c>
      <c r="BE54" s="16">
        <f t="shared" si="13"/>
        <v>1348</v>
      </c>
      <c r="BF54" s="16">
        <f t="shared" si="14"/>
        <v>2610.3319999999999</v>
      </c>
      <c r="BG54" s="145">
        <f t="shared" si="32"/>
        <v>106.17855164855669</v>
      </c>
    </row>
    <row r="55" spans="2:59" ht="30" customHeight="1">
      <c r="B55" s="3" t="s">
        <v>285</v>
      </c>
      <c r="C55" s="135" t="s">
        <v>45</v>
      </c>
      <c r="D55" s="32">
        <f t="shared" si="0"/>
        <v>20504.684000000001</v>
      </c>
      <c r="E55" s="139">
        <v>17137</v>
      </c>
      <c r="F55" s="139">
        <v>718</v>
      </c>
      <c r="G55" s="139">
        <v>2649.6840000000002</v>
      </c>
      <c r="H55" s="8">
        <f t="shared" si="15"/>
        <v>102.90633447056496</v>
      </c>
      <c r="I55" s="32">
        <f t="shared" si="33"/>
        <v>1642.163</v>
      </c>
      <c r="J55" s="139">
        <v>1275</v>
      </c>
      <c r="K55" s="139">
        <v>172</v>
      </c>
      <c r="L55" s="139">
        <v>195.16300000000001</v>
      </c>
      <c r="M55" s="8">
        <f t="shared" si="16"/>
        <v>96.270560254288512</v>
      </c>
      <c r="N55" s="32">
        <f t="shared" si="34"/>
        <v>1026.2360000000001</v>
      </c>
      <c r="O55" s="139">
        <v>931</v>
      </c>
      <c r="P55" s="139">
        <v>0</v>
      </c>
      <c r="Q55" s="139">
        <v>95.236000000000004</v>
      </c>
      <c r="R55" s="8">
        <f t="shared" si="17"/>
        <v>93.381366057218884</v>
      </c>
      <c r="S55" s="32">
        <f t="shared" si="35"/>
        <v>676</v>
      </c>
      <c r="T55" s="139">
        <v>504</v>
      </c>
      <c r="U55" s="139">
        <v>172</v>
      </c>
      <c r="V55" s="139"/>
      <c r="W55" s="8">
        <f t="shared" si="18"/>
        <v>105.29595015576322</v>
      </c>
      <c r="X55" s="32">
        <f t="shared" si="36"/>
        <v>720</v>
      </c>
      <c r="Y55" s="139">
        <v>530</v>
      </c>
      <c r="Z55" s="139">
        <v>190</v>
      </c>
      <c r="AA55" s="139"/>
      <c r="AB55" s="8">
        <f t="shared" si="19"/>
        <v>101.98300283286119</v>
      </c>
      <c r="AC55" s="32">
        <f t="shared" si="37"/>
        <v>571</v>
      </c>
      <c r="AD55" s="139">
        <v>571</v>
      </c>
      <c r="AE55" s="139">
        <v>0</v>
      </c>
      <c r="AF55" s="139"/>
      <c r="AG55" s="8">
        <f t="shared" si="20"/>
        <v>102.69784172661871</v>
      </c>
      <c r="AH55" s="32">
        <f t="shared" si="38"/>
        <v>164</v>
      </c>
      <c r="AI55" s="139">
        <v>113</v>
      </c>
      <c r="AJ55" s="139">
        <v>51</v>
      </c>
      <c r="AK55" s="139"/>
      <c r="AL55" s="8">
        <f t="shared" si="21"/>
        <v>103.14465408805032</v>
      </c>
      <c r="AM55" s="32">
        <f t="shared" si="39"/>
        <v>185</v>
      </c>
      <c r="AN55" s="139">
        <v>83</v>
      </c>
      <c r="AO55" s="139">
        <v>102</v>
      </c>
      <c r="AP55" s="139"/>
      <c r="AQ55" s="8">
        <f t="shared" si="22"/>
        <v>100.54347826086956</v>
      </c>
      <c r="AR55" s="32">
        <f t="shared" si="40"/>
        <v>0</v>
      </c>
      <c r="AS55" s="139"/>
      <c r="AT55" s="139">
        <v>0</v>
      </c>
      <c r="AU55" s="139"/>
      <c r="AV55" s="8" t="e">
        <f t="shared" si="23"/>
        <v>#DIV/0!</v>
      </c>
      <c r="AW55" s="16">
        <v>10</v>
      </c>
      <c r="AX55" s="8">
        <f t="shared" si="29"/>
        <v>100</v>
      </c>
      <c r="AY55" s="16">
        <v>41</v>
      </c>
      <c r="AZ55" s="8">
        <f t="shared" si="30"/>
        <v>110.81081081081081</v>
      </c>
      <c r="BA55" s="16">
        <v>0</v>
      </c>
      <c r="BB55" s="8" t="e">
        <f t="shared" si="31"/>
        <v>#DIV/0!</v>
      </c>
      <c r="BC55" s="32">
        <f t="shared" si="41"/>
        <v>25540.082999999999</v>
      </c>
      <c r="BD55" s="16">
        <f t="shared" si="12"/>
        <v>21144</v>
      </c>
      <c r="BE55" s="16">
        <f t="shared" si="13"/>
        <v>1456</v>
      </c>
      <c r="BF55" s="16">
        <f t="shared" si="14"/>
        <v>2940.0830000000001</v>
      </c>
      <c r="BG55" s="145">
        <f t="shared" si="32"/>
        <v>102.06099807179669</v>
      </c>
    </row>
    <row r="56" spans="2:59" ht="30" customHeight="1">
      <c r="B56" s="3" t="s">
        <v>286</v>
      </c>
      <c r="C56" s="15" t="s">
        <v>46</v>
      </c>
      <c r="D56" s="32">
        <f t="shared" si="0"/>
        <v>22091.761999999999</v>
      </c>
      <c r="E56" s="139">
        <v>17880</v>
      </c>
      <c r="F56" s="139">
        <v>763</v>
      </c>
      <c r="G56" s="139">
        <v>3448.7620000000002</v>
      </c>
      <c r="H56" s="8">
        <f t="shared" si="15"/>
        <v>107.74007538960366</v>
      </c>
      <c r="I56" s="32">
        <f t="shared" si="33"/>
        <v>1688.2350000000001</v>
      </c>
      <c r="J56" s="139">
        <v>1318</v>
      </c>
      <c r="K56" s="139">
        <v>191</v>
      </c>
      <c r="L56" s="139">
        <v>179.23500000000001</v>
      </c>
      <c r="M56" s="8">
        <f t="shared" si="16"/>
        <v>102.80556802217563</v>
      </c>
      <c r="N56" s="32">
        <f t="shared" si="34"/>
        <v>1021.302</v>
      </c>
      <c r="O56" s="139">
        <v>1000</v>
      </c>
      <c r="P56" s="139">
        <v>0</v>
      </c>
      <c r="Q56" s="139">
        <v>21.302</v>
      </c>
      <c r="R56" s="8">
        <f t="shared" si="17"/>
        <v>99.519213904014265</v>
      </c>
      <c r="S56" s="32">
        <f t="shared" si="35"/>
        <v>696</v>
      </c>
      <c r="T56" s="139">
        <v>526</v>
      </c>
      <c r="U56" s="139">
        <v>170</v>
      </c>
      <c r="V56" s="139"/>
      <c r="W56" s="8">
        <f t="shared" si="18"/>
        <v>102.9585798816568</v>
      </c>
      <c r="X56" s="32">
        <f t="shared" si="36"/>
        <v>772</v>
      </c>
      <c r="Y56" s="139">
        <v>562</v>
      </c>
      <c r="Z56" s="139">
        <v>210</v>
      </c>
      <c r="AA56" s="139"/>
      <c r="AB56" s="8">
        <f t="shared" si="19"/>
        <v>107.22222222222221</v>
      </c>
      <c r="AC56" s="32">
        <f t="shared" si="37"/>
        <v>609</v>
      </c>
      <c r="AD56" s="139">
        <v>609</v>
      </c>
      <c r="AE56" s="139">
        <v>0</v>
      </c>
      <c r="AF56" s="139"/>
      <c r="AG56" s="8">
        <f t="shared" si="20"/>
        <v>106.65499124343259</v>
      </c>
      <c r="AH56" s="32">
        <f t="shared" si="38"/>
        <v>169</v>
      </c>
      <c r="AI56" s="139">
        <v>114</v>
      </c>
      <c r="AJ56" s="139">
        <v>55</v>
      </c>
      <c r="AK56" s="139"/>
      <c r="AL56" s="8">
        <f t="shared" si="21"/>
        <v>103.04878048780488</v>
      </c>
      <c r="AM56" s="32">
        <f t="shared" si="39"/>
        <v>188</v>
      </c>
      <c r="AN56" s="139">
        <v>82</v>
      </c>
      <c r="AO56" s="139">
        <v>106</v>
      </c>
      <c r="AP56" s="139"/>
      <c r="AQ56" s="8">
        <f t="shared" si="22"/>
        <v>101.62162162162163</v>
      </c>
      <c r="AR56" s="32">
        <f t="shared" si="40"/>
        <v>0</v>
      </c>
      <c r="AS56" s="139"/>
      <c r="AT56" s="139">
        <v>0</v>
      </c>
      <c r="AU56" s="139"/>
      <c r="AV56" s="8" t="e">
        <f t="shared" si="23"/>
        <v>#DIV/0!</v>
      </c>
      <c r="AW56" s="16">
        <v>11</v>
      </c>
      <c r="AX56" s="8">
        <f t="shared" si="29"/>
        <v>110.00000000000001</v>
      </c>
      <c r="AY56" s="16">
        <v>42</v>
      </c>
      <c r="AZ56" s="8">
        <f t="shared" si="30"/>
        <v>102.4390243902439</v>
      </c>
      <c r="BA56" s="16">
        <v>0</v>
      </c>
      <c r="BB56" s="8" t="e">
        <f t="shared" si="31"/>
        <v>#DIV/0!</v>
      </c>
      <c r="BC56" s="32">
        <f t="shared" si="41"/>
        <v>27288.298999999999</v>
      </c>
      <c r="BD56" s="16">
        <f t="shared" si="12"/>
        <v>22091</v>
      </c>
      <c r="BE56" s="16">
        <f t="shared" si="13"/>
        <v>1548</v>
      </c>
      <c r="BF56" s="16">
        <f t="shared" si="14"/>
        <v>3649.2990000000004</v>
      </c>
      <c r="BG56" s="145">
        <f t="shared" si="32"/>
        <v>106.84498950140453</v>
      </c>
    </row>
    <row r="57" spans="2:59" ht="30" customHeight="1">
      <c r="B57" s="3" t="s">
        <v>287</v>
      </c>
      <c r="C57" s="15" t="s">
        <v>47</v>
      </c>
      <c r="D57" s="32">
        <f t="shared" si="0"/>
        <v>22608.168000000001</v>
      </c>
      <c r="E57" s="139">
        <v>18020</v>
      </c>
      <c r="F57" s="139">
        <v>778</v>
      </c>
      <c r="G57" s="139">
        <v>3810.1680000000001</v>
      </c>
      <c r="H57" s="8">
        <f t="shared" si="15"/>
        <v>102.33755007862209</v>
      </c>
      <c r="I57" s="32">
        <f t="shared" si="33"/>
        <v>1696.1289999999999</v>
      </c>
      <c r="J57" s="139">
        <v>1320</v>
      </c>
      <c r="K57" s="139">
        <v>197</v>
      </c>
      <c r="L57" s="139">
        <v>179.12899999999999</v>
      </c>
      <c r="M57" s="8">
        <f t="shared" si="16"/>
        <v>100.4675889316357</v>
      </c>
      <c r="N57" s="32">
        <f t="shared" si="34"/>
        <v>1043.894</v>
      </c>
      <c r="O57" s="139">
        <v>1013</v>
      </c>
      <c r="P57" s="139">
        <v>0</v>
      </c>
      <c r="Q57" s="139">
        <v>30.893999999999998</v>
      </c>
      <c r="R57" s="8">
        <f t="shared" si="17"/>
        <v>102.21207830788541</v>
      </c>
      <c r="S57" s="32">
        <f t="shared" si="35"/>
        <v>758</v>
      </c>
      <c r="T57" s="139">
        <v>588</v>
      </c>
      <c r="U57" s="139">
        <v>170</v>
      </c>
      <c r="V57" s="139"/>
      <c r="W57" s="8">
        <f t="shared" si="18"/>
        <v>108.9080459770115</v>
      </c>
      <c r="X57" s="32">
        <f t="shared" si="36"/>
        <v>774</v>
      </c>
      <c r="Y57" s="139">
        <v>558</v>
      </c>
      <c r="Z57" s="139">
        <v>216</v>
      </c>
      <c r="AA57" s="139"/>
      <c r="AB57" s="8">
        <f t="shared" si="19"/>
        <v>100.25906735751295</v>
      </c>
      <c r="AC57" s="32">
        <f t="shared" si="37"/>
        <v>617</v>
      </c>
      <c r="AD57" s="139">
        <v>617</v>
      </c>
      <c r="AE57" s="139">
        <v>0</v>
      </c>
      <c r="AF57" s="139"/>
      <c r="AG57" s="8">
        <f t="shared" si="20"/>
        <v>101.31362889983579</v>
      </c>
      <c r="AH57" s="32">
        <f t="shared" si="38"/>
        <v>168</v>
      </c>
      <c r="AI57" s="139">
        <v>113</v>
      </c>
      <c r="AJ57" s="139">
        <v>55</v>
      </c>
      <c r="AK57" s="139"/>
      <c r="AL57" s="8">
        <f t="shared" si="21"/>
        <v>99.408284023668642</v>
      </c>
      <c r="AM57" s="32">
        <f t="shared" si="39"/>
        <v>185</v>
      </c>
      <c r="AN57" s="139">
        <v>79</v>
      </c>
      <c r="AO57" s="139">
        <v>106</v>
      </c>
      <c r="AP57" s="139"/>
      <c r="AQ57" s="8">
        <f t="shared" si="22"/>
        <v>98.40425531914893</v>
      </c>
      <c r="AR57" s="32">
        <f t="shared" si="40"/>
        <v>0</v>
      </c>
      <c r="AS57" s="139"/>
      <c r="AT57" s="139">
        <v>0</v>
      </c>
      <c r="AU57" s="139"/>
      <c r="AV57" s="8" t="e">
        <f t="shared" si="23"/>
        <v>#DIV/0!</v>
      </c>
      <c r="AW57" s="16">
        <v>9</v>
      </c>
      <c r="AX57" s="8">
        <f t="shared" si="29"/>
        <v>81.818181818181827</v>
      </c>
      <c r="AY57" s="16">
        <v>43</v>
      </c>
      <c r="AZ57" s="8">
        <f t="shared" si="30"/>
        <v>102.38095238095238</v>
      </c>
      <c r="BA57" s="16">
        <v>0</v>
      </c>
      <c r="BB57" s="8" t="e">
        <f t="shared" si="31"/>
        <v>#DIV/0!</v>
      </c>
      <c r="BC57" s="32">
        <f t="shared" si="41"/>
        <v>27902.190999999999</v>
      </c>
      <c r="BD57" s="16">
        <f t="shared" si="12"/>
        <v>22308</v>
      </c>
      <c r="BE57" s="16">
        <f t="shared" si="13"/>
        <v>1574</v>
      </c>
      <c r="BF57" s="16">
        <f t="shared" si="14"/>
        <v>4020.1909999999998</v>
      </c>
      <c r="BG57" s="145">
        <f t="shared" si="32"/>
        <v>102.24965286403524</v>
      </c>
    </row>
    <row r="58" spans="2:59" ht="30" customHeight="1">
      <c r="B58" s="3" t="s">
        <v>288</v>
      </c>
      <c r="C58" s="15" t="s">
        <v>48</v>
      </c>
      <c r="D58" s="32">
        <f t="shared" si="0"/>
        <v>0</v>
      </c>
      <c r="E58" s="143">
        <v>0</v>
      </c>
      <c r="F58" s="143">
        <v>0</v>
      </c>
      <c r="G58" s="143">
        <v>0</v>
      </c>
      <c r="H58" s="8">
        <f t="shared" si="15"/>
        <v>0</v>
      </c>
      <c r="I58" s="32">
        <f t="shared" si="33"/>
        <v>0</v>
      </c>
      <c r="J58" s="143">
        <v>0</v>
      </c>
      <c r="K58" s="143">
        <v>0</v>
      </c>
      <c r="L58" s="143">
        <v>0</v>
      </c>
      <c r="M58" s="8">
        <f t="shared" si="16"/>
        <v>0</v>
      </c>
      <c r="N58" s="32">
        <f t="shared" si="34"/>
        <v>0</v>
      </c>
      <c r="O58" s="143">
        <v>0</v>
      </c>
      <c r="P58" s="143">
        <v>0</v>
      </c>
      <c r="Q58" s="143">
        <v>0</v>
      </c>
      <c r="R58" s="8">
        <f t="shared" si="17"/>
        <v>0</v>
      </c>
      <c r="S58" s="32">
        <f t="shared" si="35"/>
        <v>0</v>
      </c>
      <c r="T58" s="143">
        <v>0</v>
      </c>
      <c r="U58" s="143">
        <v>0</v>
      </c>
      <c r="V58" s="143"/>
      <c r="W58" s="8">
        <f t="shared" si="18"/>
        <v>0</v>
      </c>
      <c r="X58" s="32">
        <f t="shared" si="36"/>
        <v>0</v>
      </c>
      <c r="Y58" s="143">
        <v>0</v>
      </c>
      <c r="Z58" s="143">
        <v>0</v>
      </c>
      <c r="AA58" s="143"/>
      <c r="AB58" s="8">
        <f t="shared" si="19"/>
        <v>0</v>
      </c>
      <c r="AC58" s="32">
        <f t="shared" si="37"/>
        <v>0</v>
      </c>
      <c r="AD58" s="143">
        <v>0</v>
      </c>
      <c r="AE58" s="143">
        <v>0</v>
      </c>
      <c r="AF58" s="143"/>
      <c r="AG58" s="8">
        <f t="shared" si="20"/>
        <v>0</v>
      </c>
      <c r="AH58" s="32">
        <f t="shared" si="38"/>
        <v>0</v>
      </c>
      <c r="AI58" s="143">
        <v>0</v>
      </c>
      <c r="AJ58" s="143">
        <v>0</v>
      </c>
      <c r="AK58" s="143"/>
      <c r="AL58" s="8">
        <f t="shared" si="21"/>
        <v>0</v>
      </c>
      <c r="AM58" s="32">
        <f t="shared" si="39"/>
        <v>0</v>
      </c>
      <c r="AN58" s="143">
        <v>0</v>
      </c>
      <c r="AO58" s="143">
        <v>0</v>
      </c>
      <c r="AP58" s="143"/>
      <c r="AQ58" s="8">
        <f t="shared" si="22"/>
        <v>0</v>
      </c>
      <c r="AR58" s="32">
        <f t="shared" si="40"/>
        <v>0</v>
      </c>
      <c r="AS58" s="143"/>
      <c r="AT58" s="143">
        <v>0</v>
      </c>
      <c r="AU58" s="143"/>
      <c r="AV58" s="8" t="e">
        <f t="shared" si="23"/>
        <v>#DIV/0!</v>
      </c>
      <c r="AW58" s="19">
        <v>0</v>
      </c>
      <c r="AX58" s="8">
        <f t="shared" si="29"/>
        <v>0</v>
      </c>
      <c r="AY58" s="14">
        <v>0</v>
      </c>
      <c r="AZ58" s="8">
        <f t="shared" si="30"/>
        <v>0</v>
      </c>
      <c r="BA58" s="14">
        <v>0</v>
      </c>
      <c r="BB58" s="8" t="e">
        <f t="shared" si="31"/>
        <v>#DIV/0!</v>
      </c>
      <c r="BC58" s="32">
        <f t="shared" si="41"/>
        <v>0</v>
      </c>
      <c r="BD58" s="16">
        <f t="shared" si="12"/>
        <v>0</v>
      </c>
      <c r="BE58" s="16">
        <f t="shared" si="13"/>
        <v>0</v>
      </c>
      <c r="BF58" s="16">
        <f t="shared" si="14"/>
        <v>0</v>
      </c>
      <c r="BG58" s="145">
        <f t="shared" si="32"/>
        <v>0</v>
      </c>
    </row>
    <row r="59" spans="2:59" ht="30" customHeight="1" thickBot="1">
      <c r="B59" s="5" t="s">
        <v>289</v>
      </c>
      <c r="C59" s="13" t="s">
        <v>49</v>
      </c>
      <c r="D59" s="212">
        <f t="shared" si="0"/>
        <v>0</v>
      </c>
      <c r="E59" s="225">
        <v>0</v>
      </c>
      <c r="F59" s="225">
        <v>0</v>
      </c>
      <c r="G59" s="225">
        <v>0</v>
      </c>
      <c r="H59" s="9" t="e">
        <f t="shared" si="15"/>
        <v>#DIV/0!</v>
      </c>
      <c r="I59" s="212">
        <f t="shared" si="33"/>
        <v>0</v>
      </c>
      <c r="J59" s="225">
        <v>0</v>
      </c>
      <c r="K59" s="225">
        <v>0</v>
      </c>
      <c r="L59" s="225">
        <v>0</v>
      </c>
      <c r="M59" s="9" t="e">
        <f t="shared" si="16"/>
        <v>#DIV/0!</v>
      </c>
      <c r="N59" s="212">
        <f t="shared" si="34"/>
        <v>0</v>
      </c>
      <c r="O59" s="225">
        <v>0</v>
      </c>
      <c r="P59" s="225">
        <v>0</v>
      </c>
      <c r="Q59" s="225">
        <v>0</v>
      </c>
      <c r="R59" s="9" t="e">
        <f t="shared" si="17"/>
        <v>#DIV/0!</v>
      </c>
      <c r="S59" s="212">
        <f t="shared" si="35"/>
        <v>0</v>
      </c>
      <c r="T59" s="225">
        <v>0</v>
      </c>
      <c r="U59" s="225">
        <v>0</v>
      </c>
      <c r="V59" s="144"/>
      <c r="W59" s="9" t="e">
        <f t="shared" si="18"/>
        <v>#DIV/0!</v>
      </c>
      <c r="X59" s="212">
        <f t="shared" si="36"/>
        <v>0</v>
      </c>
      <c r="Y59" s="225">
        <v>0</v>
      </c>
      <c r="Z59" s="225">
        <v>0</v>
      </c>
      <c r="AA59" s="144"/>
      <c r="AB59" s="9" t="e">
        <f t="shared" si="19"/>
        <v>#DIV/0!</v>
      </c>
      <c r="AC59" s="212">
        <f t="shared" si="37"/>
        <v>0</v>
      </c>
      <c r="AD59" s="225">
        <v>0</v>
      </c>
      <c r="AE59" s="225">
        <v>0</v>
      </c>
      <c r="AF59" s="144"/>
      <c r="AG59" s="9" t="e">
        <f t="shared" si="20"/>
        <v>#DIV/0!</v>
      </c>
      <c r="AH59" s="212">
        <f t="shared" si="38"/>
        <v>0</v>
      </c>
      <c r="AI59" s="225">
        <v>0</v>
      </c>
      <c r="AJ59" s="225">
        <v>0</v>
      </c>
      <c r="AK59" s="144"/>
      <c r="AL59" s="9" t="e">
        <f t="shared" si="21"/>
        <v>#DIV/0!</v>
      </c>
      <c r="AM59" s="212">
        <f t="shared" si="39"/>
        <v>0</v>
      </c>
      <c r="AN59" s="225">
        <v>0</v>
      </c>
      <c r="AO59" s="225">
        <v>0</v>
      </c>
      <c r="AP59" s="144"/>
      <c r="AQ59" s="9" t="e">
        <f t="shared" si="22"/>
        <v>#DIV/0!</v>
      </c>
      <c r="AR59" s="212">
        <f t="shared" si="40"/>
        <v>0</v>
      </c>
      <c r="AS59" s="144"/>
      <c r="AT59" s="22">
        <v>0</v>
      </c>
      <c r="AU59" s="144"/>
      <c r="AV59" s="9" t="e">
        <f t="shared" si="23"/>
        <v>#DIV/0!</v>
      </c>
      <c r="AW59" s="22">
        <v>0</v>
      </c>
      <c r="AX59" s="9" t="e">
        <f t="shared" si="29"/>
        <v>#DIV/0!</v>
      </c>
      <c r="AY59" s="227">
        <v>0</v>
      </c>
      <c r="AZ59" s="9" t="e">
        <f t="shared" si="30"/>
        <v>#DIV/0!</v>
      </c>
      <c r="BA59" s="227">
        <v>0</v>
      </c>
      <c r="BB59" s="9" t="e">
        <f t="shared" si="31"/>
        <v>#DIV/0!</v>
      </c>
      <c r="BC59" s="212">
        <f t="shared" si="41"/>
        <v>0</v>
      </c>
      <c r="BD59" s="20">
        <f t="shared" si="12"/>
        <v>0</v>
      </c>
      <c r="BE59" s="20">
        <f t="shared" si="13"/>
        <v>0</v>
      </c>
      <c r="BF59" s="20">
        <f t="shared" si="14"/>
        <v>0</v>
      </c>
      <c r="BG59" s="146" t="e">
        <f t="shared" si="32"/>
        <v>#DIV/0!</v>
      </c>
    </row>
    <row r="60" spans="2:59">
      <c r="M60" t="s">
        <v>239</v>
      </c>
      <c r="BC60" t="s">
        <v>52</v>
      </c>
    </row>
  </sheetData>
  <mergeCells count="15">
    <mergeCell ref="B1:U1"/>
    <mergeCell ref="AY2:AZ2"/>
    <mergeCell ref="BA2:BB2"/>
    <mergeCell ref="BC2:BG2"/>
    <mergeCell ref="AC2:AG2"/>
    <mergeCell ref="AH2:AL2"/>
    <mergeCell ref="AM2:AQ2"/>
    <mergeCell ref="AR2:AV2"/>
    <mergeCell ref="AW2:AX2"/>
    <mergeCell ref="S2:W2"/>
    <mergeCell ref="X2:AB2"/>
    <mergeCell ref="B2:C3"/>
    <mergeCell ref="D2:H2"/>
    <mergeCell ref="I2:M2"/>
    <mergeCell ref="N2:R2"/>
  </mergeCells>
  <phoneticPr fontId="3"/>
  <pageMargins left="0.7" right="0.7" top="0.75" bottom="0.75" header="0.3" footer="0.3"/>
  <pageSetup paperSize="8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12CE-CE59-4492-9767-0561746AA5C1}">
  <sheetPr>
    <tabColor rgb="FFFFC000"/>
    <pageSetUpPr fitToPage="1"/>
  </sheetPr>
  <dimension ref="B1:CA5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:R1"/>
    </sheetView>
  </sheetViews>
  <sheetFormatPr defaultRowHeight="18.75"/>
  <cols>
    <col min="1" max="1" width="2.5" customWidth="1"/>
    <col min="4" max="4" width="8.625" customWidth="1"/>
    <col min="5" max="5" width="2.625" style="105" customWidth="1"/>
    <col min="7" max="7" width="8.625" customWidth="1"/>
    <col min="8" max="8" width="2.625" customWidth="1"/>
    <col min="10" max="10" width="8.625" customWidth="1"/>
    <col min="11" max="11" width="2.625" customWidth="1"/>
    <col min="13" max="13" width="8.625" customWidth="1"/>
    <col min="14" max="14" width="2.625" customWidth="1"/>
    <col min="16" max="16" width="8.625" customWidth="1"/>
    <col min="17" max="17" width="2.625" customWidth="1"/>
    <col min="19" max="19" width="8.625" customWidth="1"/>
    <col min="20" max="20" width="2.625" customWidth="1"/>
    <col min="22" max="22" width="8.625" customWidth="1"/>
    <col min="23" max="23" width="2.625" customWidth="1"/>
    <col min="25" max="25" width="8.625" customWidth="1"/>
    <col min="26" max="26" width="2.625" customWidth="1"/>
    <col min="28" max="28" width="8.625" customWidth="1"/>
    <col min="29" max="29" width="2.625" customWidth="1"/>
    <col min="31" max="31" width="8.625" customWidth="1"/>
    <col min="32" max="32" width="2.625" customWidth="1"/>
    <col min="34" max="34" width="8.625" customWidth="1"/>
    <col min="35" max="35" width="2.625" customWidth="1"/>
    <col min="37" max="37" width="8.625" customWidth="1"/>
    <col min="38" max="38" width="2.625" customWidth="1"/>
    <col min="40" max="40" width="8.625" customWidth="1"/>
    <col min="41" max="41" width="2.625" customWidth="1"/>
    <col min="43" max="43" width="8.625" customWidth="1"/>
    <col min="44" max="44" width="2.625" customWidth="1"/>
    <col min="46" max="46" width="8.625" customWidth="1"/>
    <col min="47" max="47" width="2.625" customWidth="1"/>
    <col min="49" max="49" width="8.625" customWidth="1"/>
    <col min="50" max="50" width="2.625" customWidth="1"/>
    <col min="52" max="52" width="8.625" customWidth="1"/>
    <col min="53" max="53" width="2.625" style="105" customWidth="1"/>
    <col min="55" max="55" width="8.625" customWidth="1"/>
    <col min="56" max="56" width="2.625" style="105" customWidth="1"/>
    <col min="58" max="58" width="8.625" customWidth="1"/>
    <col min="59" max="59" width="2.625" customWidth="1"/>
    <col min="61" max="61" width="8.625" customWidth="1"/>
    <col min="62" max="62" width="2.625" customWidth="1"/>
    <col min="64" max="64" width="8.625" style="111" customWidth="1"/>
    <col min="65" max="65" width="3.75" style="109" customWidth="1"/>
    <col min="66" max="66" width="9" style="111"/>
  </cols>
  <sheetData>
    <row r="1" spans="2:79" ht="30.75" customHeight="1" thickBot="1">
      <c r="B1" s="229" t="s">
        <v>291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108"/>
      <c r="BB1" s="24"/>
      <c r="BC1" s="24"/>
      <c r="BD1" s="108"/>
      <c r="BE1" s="24"/>
      <c r="BF1" s="24"/>
      <c r="BG1" s="24"/>
      <c r="BH1" s="24"/>
      <c r="BI1" s="24"/>
      <c r="BJ1" s="24"/>
      <c r="BK1" s="24"/>
    </row>
    <row r="2" spans="2:79">
      <c r="B2" s="249" t="s">
        <v>51</v>
      </c>
      <c r="C2" s="244"/>
      <c r="D2" s="243" t="s">
        <v>117</v>
      </c>
      <c r="E2" s="243"/>
      <c r="F2" s="244"/>
      <c r="G2" s="243" t="s">
        <v>123</v>
      </c>
      <c r="H2" s="243"/>
      <c r="I2" s="244"/>
      <c r="J2" s="243" t="s">
        <v>122</v>
      </c>
      <c r="K2" s="243"/>
      <c r="L2" s="244"/>
      <c r="M2" s="243" t="s">
        <v>119</v>
      </c>
      <c r="N2" s="243"/>
      <c r="O2" s="244"/>
      <c r="P2" s="243" t="s">
        <v>124</v>
      </c>
      <c r="Q2" s="243"/>
      <c r="R2" s="244"/>
      <c r="S2" s="243" t="s">
        <v>118</v>
      </c>
      <c r="T2" s="243"/>
      <c r="U2" s="244"/>
      <c r="V2" s="243" t="s">
        <v>121</v>
      </c>
      <c r="W2" s="243"/>
      <c r="X2" s="244"/>
      <c r="Y2" s="243" t="s">
        <v>120</v>
      </c>
      <c r="Z2" s="243"/>
      <c r="AA2" s="244"/>
      <c r="AB2" s="243" t="s">
        <v>161</v>
      </c>
      <c r="AC2" s="243"/>
      <c r="AD2" s="244"/>
      <c r="AE2" s="243" t="s">
        <v>216</v>
      </c>
      <c r="AF2" s="243"/>
      <c r="AG2" s="244"/>
      <c r="AH2" s="243" t="s">
        <v>116</v>
      </c>
      <c r="AI2" s="243"/>
      <c r="AJ2" s="244"/>
      <c r="AK2" s="243" t="s">
        <v>115</v>
      </c>
      <c r="AL2" s="243"/>
      <c r="AM2" s="244"/>
      <c r="AN2" s="243" t="s">
        <v>114</v>
      </c>
      <c r="AO2" s="243"/>
      <c r="AP2" s="244"/>
      <c r="AQ2" s="243" t="s">
        <v>140</v>
      </c>
      <c r="AR2" s="243"/>
      <c r="AS2" s="244"/>
      <c r="AT2" s="243" t="s">
        <v>141</v>
      </c>
      <c r="AU2" s="243"/>
      <c r="AV2" s="244"/>
      <c r="AW2" s="243" t="s">
        <v>160</v>
      </c>
      <c r="AX2" s="243"/>
      <c r="AY2" s="244"/>
      <c r="AZ2" s="243" t="s">
        <v>218</v>
      </c>
      <c r="BA2" s="243"/>
      <c r="BB2" s="244"/>
      <c r="BC2" s="243" t="s">
        <v>219</v>
      </c>
      <c r="BD2" s="243"/>
      <c r="BE2" s="244"/>
      <c r="BF2" s="243" t="s">
        <v>158</v>
      </c>
      <c r="BG2" s="243"/>
      <c r="BH2" s="244"/>
      <c r="BI2" s="243" t="s">
        <v>159</v>
      </c>
      <c r="BJ2" s="243"/>
      <c r="BK2" s="244"/>
      <c r="BL2" s="245" t="s">
        <v>53</v>
      </c>
      <c r="BM2" s="245"/>
      <c r="BN2" s="246"/>
      <c r="BO2" s="241" t="s">
        <v>233</v>
      </c>
      <c r="BP2" s="239" t="s">
        <v>223</v>
      </c>
      <c r="BQ2" s="239" t="s">
        <v>224</v>
      </c>
      <c r="BR2" s="239" t="s">
        <v>225</v>
      </c>
      <c r="BS2" s="239" t="s">
        <v>226</v>
      </c>
      <c r="BT2" s="239" t="s">
        <v>227</v>
      </c>
      <c r="BU2" s="239" t="s">
        <v>228</v>
      </c>
      <c r="BV2" s="239" t="s">
        <v>229</v>
      </c>
      <c r="BW2" s="239" t="s">
        <v>230</v>
      </c>
      <c r="BX2" s="239" t="s">
        <v>234</v>
      </c>
      <c r="BY2" s="239" t="s">
        <v>235</v>
      </c>
      <c r="BZ2" s="239" t="s">
        <v>236</v>
      </c>
      <c r="CA2" s="247" t="s">
        <v>237</v>
      </c>
    </row>
    <row r="3" spans="2:79" ht="19.5" thickBot="1">
      <c r="B3" s="250"/>
      <c r="C3" s="251"/>
      <c r="D3" s="2"/>
      <c r="E3" s="147" t="s">
        <v>220</v>
      </c>
      <c r="F3" s="2" t="s">
        <v>50</v>
      </c>
      <c r="G3" s="2"/>
      <c r="H3" s="147" t="s">
        <v>220</v>
      </c>
      <c r="I3" s="2" t="s">
        <v>50</v>
      </c>
      <c r="J3" s="2"/>
      <c r="K3" s="147" t="s">
        <v>220</v>
      </c>
      <c r="L3" s="2" t="s">
        <v>50</v>
      </c>
      <c r="M3" s="2"/>
      <c r="N3" s="147" t="s">
        <v>220</v>
      </c>
      <c r="O3" s="2" t="s">
        <v>50</v>
      </c>
      <c r="P3" s="2"/>
      <c r="Q3" s="147" t="s">
        <v>220</v>
      </c>
      <c r="R3" s="2" t="s">
        <v>50</v>
      </c>
      <c r="S3" s="2"/>
      <c r="T3" s="147" t="s">
        <v>220</v>
      </c>
      <c r="U3" s="2" t="s">
        <v>50</v>
      </c>
      <c r="V3" s="2"/>
      <c r="W3" s="147" t="s">
        <v>220</v>
      </c>
      <c r="X3" s="2" t="s">
        <v>50</v>
      </c>
      <c r="Y3" s="2"/>
      <c r="Z3" s="147" t="s">
        <v>220</v>
      </c>
      <c r="AA3" s="2" t="s">
        <v>50</v>
      </c>
      <c r="AB3" s="2"/>
      <c r="AC3" s="147" t="s">
        <v>220</v>
      </c>
      <c r="AD3" s="2" t="s">
        <v>50</v>
      </c>
      <c r="AE3" s="2"/>
      <c r="AF3" s="147" t="s">
        <v>220</v>
      </c>
      <c r="AG3" s="2" t="s">
        <v>50</v>
      </c>
      <c r="AH3" s="2"/>
      <c r="AI3" s="147" t="s">
        <v>220</v>
      </c>
      <c r="AJ3" s="2" t="s">
        <v>50</v>
      </c>
      <c r="AK3" s="2"/>
      <c r="AL3" s="147" t="s">
        <v>220</v>
      </c>
      <c r="AM3" s="2" t="s">
        <v>50</v>
      </c>
      <c r="AN3" s="2"/>
      <c r="AO3" s="147" t="s">
        <v>220</v>
      </c>
      <c r="AP3" s="2" t="s">
        <v>50</v>
      </c>
      <c r="AQ3" s="2"/>
      <c r="AR3" s="147" t="s">
        <v>220</v>
      </c>
      <c r="AS3" s="2" t="s">
        <v>50</v>
      </c>
      <c r="AT3" s="2"/>
      <c r="AU3" s="147" t="s">
        <v>220</v>
      </c>
      <c r="AV3" s="2" t="s">
        <v>50</v>
      </c>
      <c r="AW3" s="2"/>
      <c r="AX3" s="147" t="s">
        <v>220</v>
      </c>
      <c r="AY3" s="2" t="s">
        <v>50</v>
      </c>
      <c r="AZ3" s="2"/>
      <c r="BA3" s="147" t="s">
        <v>220</v>
      </c>
      <c r="BB3" s="2" t="s">
        <v>50</v>
      </c>
      <c r="BC3" s="2"/>
      <c r="BD3" s="147" t="s">
        <v>220</v>
      </c>
      <c r="BE3" s="2" t="s">
        <v>50</v>
      </c>
      <c r="BF3" s="2"/>
      <c r="BG3" s="147" t="s">
        <v>220</v>
      </c>
      <c r="BH3" s="2" t="s">
        <v>50</v>
      </c>
      <c r="BI3" s="2"/>
      <c r="BJ3" s="147" t="s">
        <v>220</v>
      </c>
      <c r="BK3" s="2" t="s">
        <v>50</v>
      </c>
      <c r="BL3" s="116"/>
      <c r="BM3" s="117"/>
      <c r="BN3" s="218" t="s">
        <v>50</v>
      </c>
      <c r="BO3" s="242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8"/>
    </row>
    <row r="4" spans="2:79">
      <c r="B4" s="118" t="s">
        <v>240</v>
      </c>
      <c r="C4" s="112" t="s">
        <v>0</v>
      </c>
      <c r="D4" s="25"/>
      <c r="E4" s="113"/>
      <c r="F4" s="26"/>
      <c r="G4" s="25"/>
      <c r="H4" s="25"/>
      <c r="I4" s="26"/>
      <c r="J4" s="25"/>
      <c r="K4" s="25"/>
      <c r="L4" s="26"/>
      <c r="M4" s="25"/>
      <c r="N4" s="25"/>
      <c r="O4" s="26"/>
      <c r="P4" s="25"/>
      <c r="Q4" s="25"/>
      <c r="R4" s="26"/>
      <c r="S4" s="25"/>
      <c r="T4" s="25"/>
      <c r="U4" s="26"/>
      <c r="V4" s="25"/>
      <c r="W4" s="25"/>
      <c r="X4" s="26"/>
      <c r="Y4" s="25"/>
      <c r="Z4" s="25"/>
      <c r="AA4" s="26"/>
      <c r="AB4" s="25"/>
      <c r="AC4" s="25"/>
      <c r="AD4" s="26"/>
      <c r="AE4" s="25"/>
      <c r="AF4" s="25"/>
      <c r="AG4" s="26"/>
      <c r="AH4" s="25"/>
      <c r="AI4" s="25"/>
      <c r="AJ4" s="26"/>
      <c r="AK4" s="25"/>
      <c r="AL4" s="25"/>
      <c r="AM4" s="26"/>
      <c r="AN4" s="25"/>
      <c r="AO4" s="25"/>
      <c r="AP4" s="26"/>
      <c r="AQ4" s="25"/>
      <c r="AR4" s="25"/>
      <c r="AS4" s="26"/>
      <c r="AT4" s="25"/>
      <c r="AU4" s="25"/>
      <c r="AV4" s="26"/>
      <c r="AW4" s="25"/>
      <c r="AX4" s="25"/>
      <c r="AY4" s="26"/>
      <c r="AZ4" s="25"/>
      <c r="BA4" s="113"/>
      <c r="BB4" s="26"/>
      <c r="BC4" s="25"/>
      <c r="BD4" s="113"/>
      <c r="BE4" s="26"/>
      <c r="BF4" s="25"/>
      <c r="BG4" s="25"/>
      <c r="BH4" s="26"/>
      <c r="BI4" s="25"/>
      <c r="BJ4" s="25"/>
      <c r="BK4" s="26"/>
      <c r="BL4" s="114"/>
      <c r="BM4" s="115"/>
      <c r="BN4" s="214"/>
      <c r="BO4" s="219">
        <f>SUM(D4+G4+J4+M4+P4+S4+V4+Y4+AB4+AE4)</f>
        <v>0</v>
      </c>
      <c r="BP4" s="31">
        <f>SUM(J4+AH4+AK4+AN4+AT4)</f>
        <v>0</v>
      </c>
      <c r="BQ4" s="31">
        <f>SUM(V4+AN4+AW4)</f>
        <v>0</v>
      </c>
      <c r="BR4" s="31">
        <f>SUM(G4+AK4+AW4+AZ4)</f>
        <v>0</v>
      </c>
      <c r="BS4" s="31">
        <f>SUM(D4+AQ4)</f>
        <v>0</v>
      </c>
      <c r="BT4" s="31">
        <f>SUM(AB4+AT4+AZ4+BC4)</f>
        <v>0</v>
      </c>
      <c r="BU4" s="31">
        <f>SUM(P4+BC4+BF4+BI4)</f>
        <v>0</v>
      </c>
      <c r="BV4" s="217">
        <v>0</v>
      </c>
      <c r="BW4" s="217">
        <v>0</v>
      </c>
      <c r="BX4" s="31">
        <f>SUM(AE4+AH4)</f>
        <v>0</v>
      </c>
      <c r="BY4" s="31">
        <f>SUM(Y4+BF4)</f>
        <v>0</v>
      </c>
      <c r="BZ4" s="217">
        <v>0</v>
      </c>
      <c r="CA4" s="220">
        <f>SUM(BO4:BZ4)</f>
        <v>0</v>
      </c>
    </row>
    <row r="5" spans="2:79">
      <c r="B5" s="119" t="s">
        <v>241</v>
      </c>
      <c r="C5" s="47" t="s">
        <v>1</v>
      </c>
      <c r="D5" s="19">
        <v>20</v>
      </c>
      <c r="E5" s="103">
        <v>1</v>
      </c>
      <c r="F5" s="8" t="e">
        <f t="shared" ref="F5:F36" si="0">SUM(D5/D4*100)</f>
        <v>#DIV/0!</v>
      </c>
      <c r="G5" s="19">
        <v>69</v>
      </c>
      <c r="H5" s="103">
        <v>1</v>
      </c>
      <c r="I5" s="8" t="e">
        <f t="shared" ref="I5:I36" si="1">SUM(G5/G4*100)</f>
        <v>#DIV/0!</v>
      </c>
      <c r="J5" s="19">
        <v>100</v>
      </c>
      <c r="K5" s="103">
        <v>1</v>
      </c>
      <c r="L5" s="8" t="e">
        <f t="shared" ref="L5:L36" si="2">SUM(J5/J4*100)</f>
        <v>#DIV/0!</v>
      </c>
      <c r="M5" s="34"/>
      <c r="N5" s="34"/>
      <c r="O5" s="40"/>
      <c r="P5" s="34"/>
      <c r="Q5" s="34"/>
      <c r="R5" s="40"/>
      <c r="S5" s="34"/>
      <c r="T5" s="34"/>
      <c r="U5" s="40"/>
      <c r="V5" s="34"/>
      <c r="W5" s="34"/>
      <c r="X5" s="40"/>
      <c r="Y5" s="34"/>
      <c r="Z5" s="34"/>
      <c r="AA5" s="40"/>
      <c r="AB5" s="19">
        <v>25</v>
      </c>
      <c r="AC5" s="103">
        <v>1</v>
      </c>
      <c r="AD5" s="8" t="e">
        <f t="shared" ref="AD5:AD11" si="3">SUM(AB5/AB4*100)</f>
        <v>#DIV/0!</v>
      </c>
      <c r="AE5" s="34"/>
      <c r="AF5" s="34"/>
      <c r="AG5" s="40"/>
      <c r="AH5" s="34"/>
      <c r="AI5" s="34"/>
      <c r="AJ5" s="40"/>
      <c r="AK5" s="34"/>
      <c r="AL5" s="34"/>
      <c r="AM5" s="40"/>
      <c r="AN5" s="34"/>
      <c r="AO5" s="34"/>
      <c r="AP5" s="40"/>
      <c r="AQ5" s="34"/>
      <c r="AR5" s="34"/>
      <c r="AS5" s="40"/>
      <c r="AT5" s="34"/>
      <c r="AU5" s="34"/>
      <c r="AV5" s="40"/>
      <c r="AW5" s="34"/>
      <c r="AX5" s="34"/>
      <c r="AY5" s="40"/>
      <c r="AZ5" s="19">
        <v>3</v>
      </c>
      <c r="BA5" s="103">
        <v>1</v>
      </c>
      <c r="BB5" s="8" t="e">
        <f t="shared" ref="BB5:BB6" si="4">SUM(AZ5/AZ4*100)</f>
        <v>#DIV/0!</v>
      </c>
      <c r="BC5" s="34"/>
      <c r="BD5" s="54"/>
      <c r="BE5" s="40"/>
      <c r="BF5" s="34"/>
      <c r="BG5" s="34"/>
      <c r="BH5" s="40"/>
      <c r="BI5" s="34"/>
      <c r="BJ5" s="34"/>
      <c r="BK5" s="40"/>
      <c r="BL5" s="41">
        <f t="shared" ref="BL5:BL53" si="5">+D5+G5+J5+M5+P5+S5+V5+Y5+AB5+AE5+AH5+AK5+AN5+AQ5+AT5+AW5+BF5+BI5+AZ5+BC5</f>
        <v>217</v>
      </c>
      <c r="BM5" s="110">
        <f t="shared" ref="BM5:BM53" si="6">+E5+H5+K5+N5+Q5+T5+W5+Z5+AC5+AF5+AI5+AL5+AO5+AR5+AU5+AX5+BG5+BJ5+BA5+BD5</f>
        <v>5</v>
      </c>
      <c r="BN5" s="215" t="e">
        <f t="shared" ref="BN5:BN36" si="7">SUM(BL5/BL4*100)</f>
        <v>#DIV/0!</v>
      </c>
      <c r="BO5" s="219">
        <f t="shared" ref="BO5:BO53" si="8">SUM(D5+G5+J5+M5+P5+S5+V5+Y5+AB5+AE5)</f>
        <v>214</v>
      </c>
      <c r="BP5" s="31">
        <f t="shared" ref="BP5:BP53" si="9">SUM(J5+AH5+AK5+AN5+AT5)</f>
        <v>100</v>
      </c>
      <c r="BQ5" s="31">
        <f t="shared" ref="BQ5:BQ53" si="10">SUM(V5+AN5+AW5)</f>
        <v>0</v>
      </c>
      <c r="BR5" s="31">
        <f t="shared" ref="BR5:BR53" si="11">SUM(G5+AK5+AW5+AZ5)</f>
        <v>72</v>
      </c>
      <c r="BS5" s="31">
        <f t="shared" ref="BS5:BS53" si="12">SUM(D5+AQ5)</f>
        <v>20</v>
      </c>
      <c r="BT5" s="31">
        <f t="shared" ref="BT5:BT53" si="13">SUM(AB5+AT5+AZ5+BC5)</f>
        <v>28</v>
      </c>
      <c r="BU5" s="31">
        <f t="shared" ref="BU5:BU53" si="14">SUM(P5+BC5+BF5+BI5)</f>
        <v>0</v>
      </c>
      <c r="BV5" s="217">
        <v>0</v>
      </c>
      <c r="BW5" s="217">
        <v>0</v>
      </c>
      <c r="BX5" s="31">
        <f t="shared" ref="BX5:BX53" si="15">SUM(AE5+AH5)</f>
        <v>0</v>
      </c>
      <c r="BY5" s="31">
        <f t="shared" ref="BY5:BY53" si="16">SUM(Y5+BF5)</f>
        <v>0</v>
      </c>
      <c r="BZ5" s="217">
        <v>0</v>
      </c>
      <c r="CA5" s="220">
        <f t="shared" ref="CA5:CA53" si="17">SUM(BO5:BZ5)</f>
        <v>434</v>
      </c>
    </row>
    <row r="6" spans="2:79">
      <c r="B6" s="119" t="s">
        <v>242</v>
      </c>
      <c r="C6" s="47" t="s">
        <v>2</v>
      </c>
      <c r="D6" s="19">
        <v>46</v>
      </c>
      <c r="E6" s="103">
        <v>1</v>
      </c>
      <c r="F6" s="8">
        <f t="shared" si="0"/>
        <v>229.99999999999997</v>
      </c>
      <c r="G6" s="19">
        <v>67</v>
      </c>
      <c r="H6" s="103">
        <v>1</v>
      </c>
      <c r="I6" s="8">
        <f t="shared" si="1"/>
        <v>97.101449275362313</v>
      </c>
      <c r="J6" s="19">
        <v>152</v>
      </c>
      <c r="K6" s="103">
        <v>1</v>
      </c>
      <c r="L6" s="8">
        <f t="shared" si="2"/>
        <v>152</v>
      </c>
      <c r="M6" s="34"/>
      <c r="N6" s="34"/>
      <c r="O6" s="40"/>
      <c r="P6" s="19">
        <v>5</v>
      </c>
      <c r="Q6" s="103">
        <v>1</v>
      </c>
      <c r="R6" s="8" t="e">
        <f t="shared" ref="R6:R36" si="18">SUM(P6/P5*100)</f>
        <v>#DIV/0!</v>
      </c>
      <c r="S6" s="34"/>
      <c r="T6" s="34"/>
      <c r="U6" s="40"/>
      <c r="V6" s="34"/>
      <c r="W6" s="34"/>
      <c r="X6" s="40"/>
      <c r="Y6" s="34"/>
      <c r="Z6" s="34"/>
      <c r="AA6" s="40"/>
      <c r="AB6" s="19">
        <v>36</v>
      </c>
      <c r="AC6" s="103">
        <v>1</v>
      </c>
      <c r="AD6" s="8">
        <f t="shared" si="3"/>
        <v>144</v>
      </c>
      <c r="AE6" s="34"/>
      <c r="AF6" s="34"/>
      <c r="AG6" s="40"/>
      <c r="AH6" s="34"/>
      <c r="AI6" s="34"/>
      <c r="AJ6" s="40"/>
      <c r="AK6" s="34"/>
      <c r="AL6" s="34"/>
      <c r="AM6" s="40"/>
      <c r="AN6" s="34"/>
      <c r="AO6" s="34"/>
      <c r="AP6" s="40"/>
      <c r="AQ6" s="34"/>
      <c r="AR6" s="34"/>
      <c r="AS6" s="40"/>
      <c r="AT6" s="34"/>
      <c r="AU6" s="34"/>
      <c r="AV6" s="40"/>
      <c r="AW6" s="34"/>
      <c r="AX6" s="34"/>
      <c r="AY6" s="40"/>
      <c r="AZ6" s="19">
        <v>4</v>
      </c>
      <c r="BA6" s="103">
        <v>1</v>
      </c>
      <c r="BB6" s="8">
        <f t="shared" si="4"/>
        <v>133.33333333333331</v>
      </c>
      <c r="BC6" s="34"/>
      <c r="BD6" s="54"/>
      <c r="BE6" s="40"/>
      <c r="BF6" s="34"/>
      <c r="BG6" s="34"/>
      <c r="BH6" s="40"/>
      <c r="BI6" s="34"/>
      <c r="BJ6" s="34"/>
      <c r="BK6" s="40"/>
      <c r="BL6" s="41">
        <f t="shared" si="5"/>
        <v>310</v>
      </c>
      <c r="BM6" s="110">
        <f t="shared" si="6"/>
        <v>6</v>
      </c>
      <c r="BN6" s="215">
        <f t="shared" si="7"/>
        <v>142.85714285714286</v>
      </c>
      <c r="BO6" s="219">
        <f t="shared" si="8"/>
        <v>306</v>
      </c>
      <c r="BP6" s="31">
        <f t="shared" si="9"/>
        <v>152</v>
      </c>
      <c r="BQ6" s="31">
        <f t="shared" si="10"/>
        <v>0</v>
      </c>
      <c r="BR6" s="31">
        <f t="shared" si="11"/>
        <v>71</v>
      </c>
      <c r="BS6" s="31">
        <f t="shared" si="12"/>
        <v>46</v>
      </c>
      <c r="BT6" s="31">
        <f t="shared" si="13"/>
        <v>40</v>
      </c>
      <c r="BU6" s="31">
        <f t="shared" si="14"/>
        <v>5</v>
      </c>
      <c r="BV6" s="217">
        <v>0</v>
      </c>
      <c r="BW6" s="217">
        <v>0</v>
      </c>
      <c r="BX6" s="31">
        <f t="shared" si="15"/>
        <v>0</v>
      </c>
      <c r="BY6" s="31">
        <f t="shared" si="16"/>
        <v>0</v>
      </c>
      <c r="BZ6" s="217">
        <v>0</v>
      </c>
      <c r="CA6" s="220">
        <f t="shared" si="17"/>
        <v>620</v>
      </c>
    </row>
    <row r="7" spans="2:79">
      <c r="B7" s="119" t="s">
        <v>243</v>
      </c>
      <c r="C7" s="47" t="s">
        <v>3</v>
      </c>
      <c r="D7" s="19">
        <v>68</v>
      </c>
      <c r="E7" s="103">
        <v>1</v>
      </c>
      <c r="F7" s="8">
        <f t="shared" si="0"/>
        <v>147.82608695652172</v>
      </c>
      <c r="G7" s="19">
        <v>109</v>
      </c>
      <c r="H7" s="103">
        <v>1</v>
      </c>
      <c r="I7" s="8">
        <f t="shared" si="1"/>
        <v>162.68656716417911</v>
      </c>
      <c r="J7" s="19">
        <v>182</v>
      </c>
      <c r="K7" s="103">
        <v>1</v>
      </c>
      <c r="L7" s="8">
        <f t="shared" si="2"/>
        <v>119.73684210526316</v>
      </c>
      <c r="M7" s="19">
        <v>1</v>
      </c>
      <c r="N7" s="103">
        <v>1</v>
      </c>
      <c r="O7" s="8" t="e">
        <f t="shared" ref="O7:O36" si="19">SUM(M7/M6*100)</f>
        <v>#DIV/0!</v>
      </c>
      <c r="P7" s="19">
        <v>15</v>
      </c>
      <c r="Q7" s="103">
        <v>1</v>
      </c>
      <c r="R7" s="8">
        <f t="shared" si="18"/>
        <v>300</v>
      </c>
      <c r="S7" s="19">
        <v>0</v>
      </c>
      <c r="T7" s="103">
        <v>1</v>
      </c>
      <c r="U7" s="8" t="e">
        <f t="shared" ref="U7:U36" si="20">SUM(S7/S6*100)</f>
        <v>#DIV/0!</v>
      </c>
      <c r="V7" s="34"/>
      <c r="W7" s="34"/>
      <c r="X7" s="40"/>
      <c r="Y7" s="19">
        <v>1</v>
      </c>
      <c r="Z7" s="103">
        <v>1</v>
      </c>
      <c r="AA7" s="8" t="e">
        <f>SUM(Y7/Y6*100)</f>
        <v>#DIV/0!</v>
      </c>
      <c r="AB7" s="19">
        <v>58</v>
      </c>
      <c r="AC7" s="103">
        <v>1</v>
      </c>
      <c r="AD7" s="8">
        <f t="shared" si="3"/>
        <v>161.11111111111111</v>
      </c>
      <c r="AE7" s="19">
        <v>0</v>
      </c>
      <c r="AF7" s="103">
        <v>1</v>
      </c>
      <c r="AG7" s="8" t="e">
        <f t="shared" ref="AG7:AG17" si="21">SUM(AE7/AE6*100)</f>
        <v>#DIV/0!</v>
      </c>
      <c r="AH7" s="19">
        <v>0</v>
      </c>
      <c r="AI7" s="103">
        <v>1</v>
      </c>
      <c r="AJ7" s="8" t="e">
        <f t="shared" ref="AJ7:AJ36" si="22">SUM(AH7/AH6*100)</f>
        <v>#DIV/0!</v>
      </c>
      <c r="AK7" s="34"/>
      <c r="AL7" s="34"/>
      <c r="AM7" s="40"/>
      <c r="AN7" s="34"/>
      <c r="AO7" s="34"/>
      <c r="AP7" s="40"/>
      <c r="AQ7" s="34"/>
      <c r="AR7" s="34"/>
      <c r="AS7" s="40"/>
      <c r="AT7" s="34"/>
      <c r="AU7" s="34"/>
      <c r="AV7" s="40"/>
      <c r="AW7" s="34"/>
      <c r="AX7" s="34"/>
      <c r="AY7" s="40"/>
      <c r="AZ7" s="34"/>
      <c r="BA7" s="54"/>
      <c r="BB7" s="40"/>
      <c r="BC7" s="19">
        <v>0</v>
      </c>
      <c r="BD7" s="103">
        <v>1</v>
      </c>
      <c r="BE7" s="8"/>
      <c r="BF7" s="19">
        <v>0</v>
      </c>
      <c r="BG7" s="103">
        <v>1</v>
      </c>
      <c r="BH7" s="8" t="e">
        <f t="shared" ref="BH7:BH35" si="23">SUM(BF7/BF6*100)</f>
        <v>#DIV/0!</v>
      </c>
      <c r="BI7" s="34"/>
      <c r="BJ7" s="34"/>
      <c r="BK7" s="8" t="e">
        <f t="shared" ref="BK7:BK35" si="24">SUM(BI7/BI6*100)</f>
        <v>#DIV/0!</v>
      </c>
      <c r="BL7" s="41">
        <f t="shared" si="5"/>
        <v>434</v>
      </c>
      <c r="BM7" s="110">
        <f t="shared" si="6"/>
        <v>12</v>
      </c>
      <c r="BN7" s="215">
        <f t="shared" si="7"/>
        <v>140</v>
      </c>
      <c r="BO7" s="219">
        <f t="shared" si="8"/>
        <v>434</v>
      </c>
      <c r="BP7" s="31">
        <f t="shared" si="9"/>
        <v>182</v>
      </c>
      <c r="BQ7" s="31">
        <f t="shared" si="10"/>
        <v>0</v>
      </c>
      <c r="BR7" s="31">
        <f t="shared" si="11"/>
        <v>109</v>
      </c>
      <c r="BS7" s="31">
        <f t="shared" si="12"/>
        <v>68</v>
      </c>
      <c r="BT7" s="31">
        <f t="shared" si="13"/>
        <v>58</v>
      </c>
      <c r="BU7" s="31">
        <f t="shared" si="14"/>
        <v>15</v>
      </c>
      <c r="BV7" s="217">
        <v>1</v>
      </c>
      <c r="BW7" s="217">
        <v>0</v>
      </c>
      <c r="BX7" s="31">
        <f t="shared" si="15"/>
        <v>0</v>
      </c>
      <c r="BY7" s="31">
        <f t="shared" si="16"/>
        <v>1</v>
      </c>
      <c r="BZ7" s="217">
        <v>0</v>
      </c>
      <c r="CA7" s="220">
        <f t="shared" si="17"/>
        <v>868</v>
      </c>
    </row>
    <row r="8" spans="2:79">
      <c r="B8" s="119" t="s">
        <v>244</v>
      </c>
      <c r="C8" s="47" t="s">
        <v>4</v>
      </c>
      <c r="D8" s="19">
        <v>67</v>
      </c>
      <c r="E8" s="103">
        <v>1</v>
      </c>
      <c r="F8" s="8">
        <f t="shared" si="0"/>
        <v>98.529411764705884</v>
      </c>
      <c r="G8" s="19">
        <v>168</v>
      </c>
      <c r="H8" s="103">
        <v>1</v>
      </c>
      <c r="I8" s="8">
        <f t="shared" si="1"/>
        <v>154.12844036697248</v>
      </c>
      <c r="J8" s="19">
        <v>126</v>
      </c>
      <c r="K8" s="103">
        <v>1</v>
      </c>
      <c r="L8" s="8">
        <f t="shared" si="2"/>
        <v>69.230769230769226</v>
      </c>
      <c r="M8" s="19">
        <v>7</v>
      </c>
      <c r="N8" s="103">
        <v>1</v>
      </c>
      <c r="O8" s="8">
        <f t="shared" si="19"/>
        <v>700</v>
      </c>
      <c r="P8" s="19">
        <v>15</v>
      </c>
      <c r="Q8" s="103">
        <v>1</v>
      </c>
      <c r="R8" s="8">
        <f t="shared" si="18"/>
        <v>100</v>
      </c>
      <c r="S8" s="19">
        <v>2</v>
      </c>
      <c r="T8" s="103">
        <v>1</v>
      </c>
      <c r="U8" s="8" t="e">
        <f t="shared" si="20"/>
        <v>#DIV/0!</v>
      </c>
      <c r="V8" s="34"/>
      <c r="W8" s="34"/>
      <c r="X8" s="40"/>
      <c r="Y8" s="19">
        <v>2</v>
      </c>
      <c r="Z8" s="103">
        <v>1</v>
      </c>
      <c r="AA8" s="8">
        <f>SUM(Y8/Y7*100)</f>
        <v>200</v>
      </c>
      <c r="AB8" s="19">
        <v>61</v>
      </c>
      <c r="AC8" s="103">
        <v>1</v>
      </c>
      <c r="AD8" s="8">
        <f t="shared" si="3"/>
        <v>105.17241379310344</v>
      </c>
      <c r="AE8" s="19">
        <v>1</v>
      </c>
      <c r="AF8" s="103">
        <v>1</v>
      </c>
      <c r="AG8" s="8" t="e">
        <f t="shared" si="21"/>
        <v>#DIV/0!</v>
      </c>
      <c r="AH8" s="19">
        <v>3</v>
      </c>
      <c r="AI8" s="103">
        <v>1</v>
      </c>
      <c r="AJ8" s="8" t="e">
        <f t="shared" si="22"/>
        <v>#DIV/0!</v>
      </c>
      <c r="AK8" s="34"/>
      <c r="AL8" s="34"/>
      <c r="AM8" s="40"/>
      <c r="AN8" s="34"/>
      <c r="AO8" s="34"/>
      <c r="AP8" s="40"/>
      <c r="AQ8" s="34"/>
      <c r="AR8" s="34"/>
      <c r="AS8" s="40"/>
      <c r="AT8" s="34"/>
      <c r="AU8" s="34"/>
      <c r="AV8" s="40"/>
      <c r="AW8" s="34"/>
      <c r="AX8" s="34"/>
      <c r="AY8" s="40"/>
      <c r="AZ8" s="34"/>
      <c r="BA8" s="54"/>
      <c r="BB8" s="40"/>
      <c r="BC8" s="34"/>
      <c r="BD8" s="54"/>
      <c r="BE8" s="40"/>
      <c r="BF8" s="19">
        <v>1</v>
      </c>
      <c r="BG8" s="103">
        <v>1</v>
      </c>
      <c r="BH8" s="8" t="e">
        <f t="shared" si="23"/>
        <v>#DIV/0!</v>
      </c>
      <c r="BI8" s="34"/>
      <c r="BJ8" s="34"/>
      <c r="BK8" s="8" t="e">
        <f t="shared" si="24"/>
        <v>#DIV/0!</v>
      </c>
      <c r="BL8" s="41">
        <f t="shared" si="5"/>
        <v>453</v>
      </c>
      <c r="BM8" s="110">
        <f t="shared" si="6"/>
        <v>11</v>
      </c>
      <c r="BN8" s="215">
        <f t="shared" si="7"/>
        <v>104.3778801843318</v>
      </c>
      <c r="BO8" s="219">
        <f t="shared" si="8"/>
        <v>449</v>
      </c>
      <c r="BP8" s="31">
        <f t="shared" si="9"/>
        <v>129</v>
      </c>
      <c r="BQ8" s="31">
        <f t="shared" si="10"/>
        <v>0</v>
      </c>
      <c r="BR8" s="31">
        <f t="shared" si="11"/>
        <v>168</v>
      </c>
      <c r="BS8" s="31">
        <f t="shared" si="12"/>
        <v>67</v>
      </c>
      <c r="BT8" s="31">
        <f t="shared" si="13"/>
        <v>61</v>
      </c>
      <c r="BU8" s="31">
        <f t="shared" si="14"/>
        <v>16</v>
      </c>
      <c r="BV8" s="217">
        <v>7</v>
      </c>
      <c r="BW8" s="217">
        <v>2</v>
      </c>
      <c r="BX8" s="31">
        <f t="shared" si="15"/>
        <v>4</v>
      </c>
      <c r="BY8" s="31">
        <f t="shared" si="16"/>
        <v>3</v>
      </c>
      <c r="BZ8" s="217">
        <v>0</v>
      </c>
      <c r="CA8" s="220">
        <f t="shared" si="17"/>
        <v>906</v>
      </c>
    </row>
    <row r="9" spans="2:79">
      <c r="B9" s="119" t="s">
        <v>245</v>
      </c>
      <c r="C9" s="47" t="s">
        <v>5</v>
      </c>
      <c r="D9" s="19">
        <v>90</v>
      </c>
      <c r="E9" s="103">
        <v>1</v>
      </c>
      <c r="F9" s="8">
        <f t="shared" si="0"/>
        <v>134.32835820895522</v>
      </c>
      <c r="G9" s="19">
        <v>224</v>
      </c>
      <c r="H9" s="103">
        <v>1</v>
      </c>
      <c r="I9" s="8">
        <f t="shared" si="1"/>
        <v>133.33333333333331</v>
      </c>
      <c r="J9" s="19">
        <v>154</v>
      </c>
      <c r="K9" s="103">
        <v>1</v>
      </c>
      <c r="L9" s="8">
        <f t="shared" si="2"/>
        <v>122.22222222222223</v>
      </c>
      <c r="M9" s="19">
        <v>5</v>
      </c>
      <c r="N9" s="103">
        <v>1</v>
      </c>
      <c r="O9" s="8">
        <f t="shared" si="19"/>
        <v>71.428571428571431</v>
      </c>
      <c r="P9" s="19">
        <v>18</v>
      </c>
      <c r="Q9" s="103">
        <v>1</v>
      </c>
      <c r="R9" s="8">
        <f t="shared" si="18"/>
        <v>120</v>
      </c>
      <c r="S9" s="19">
        <v>2</v>
      </c>
      <c r="T9" s="103">
        <v>1</v>
      </c>
      <c r="U9" s="8">
        <f t="shared" si="20"/>
        <v>100</v>
      </c>
      <c r="V9" s="34"/>
      <c r="W9" s="34"/>
      <c r="X9" s="40"/>
      <c r="Y9" s="19">
        <v>2</v>
      </c>
      <c r="Z9" s="103">
        <v>1</v>
      </c>
      <c r="AA9" s="8">
        <f>SUM(Y9/Y8*100)</f>
        <v>100</v>
      </c>
      <c r="AB9" s="19">
        <v>73</v>
      </c>
      <c r="AC9" s="103">
        <v>1</v>
      </c>
      <c r="AD9" s="8">
        <f t="shared" si="3"/>
        <v>119.67213114754098</v>
      </c>
      <c r="AE9" s="19">
        <v>2</v>
      </c>
      <c r="AF9" s="103">
        <v>1</v>
      </c>
      <c r="AG9" s="8">
        <f t="shared" si="21"/>
        <v>200</v>
      </c>
      <c r="AH9" s="19">
        <v>3</v>
      </c>
      <c r="AI9" s="103">
        <v>1</v>
      </c>
      <c r="AJ9" s="8">
        <f t="shared" si="22"/>
        <v>100</v>
      </c>
      <c r="AK9" s="34"/>
      <c r="AL9" s="34"/>
      <c r="AM9" s="40"/>
      <c r="AN9" s="34"/>
      <c r="AO9" s="34"/>
      <c r="AP9" s="40"/>
      <c r="AQ9" s="34"/>
      <c r="AR9" s="34"/>
      <c r="AS9" s="40"/>
      <c r="AT9" s="34"/>
      <c r="AU9" s="34"/>
      <c r="AV9" s="40"/>
      <c r="AW9" s="34"/>
      <c r="AX9" s="34"/>
      <c r="AY9" s="40"/>
      <c r="AZ9" s="34"/>
      <c r="BA9" s="54"/>
      <c r="BB9" s="40"/>
      <c r="BC9" s="34"/>
      <c r="BD9" s="54"/>
      <c r="BE9" s="40"/>
      <c r="BF9" s="19">
        <v>2</v>
      </c>
      <c r="BG9" s="103">
        <v>1</v>
      </c>
      <c r="BH9" s="8">
        <f t="shared" si="23"/>
        <v>200</v>
      </c>
      <c r="BI9" s="34"/>
      <c r="BJ9" s="34"/>
      <c r="BK9" s="8" t="e">
        <f t="shared" si="24"/>
        <v>#DIV/0!</v>
      </c>
      <c r="BL9" s="41">
        <f t="shared" si="5"/>
        <v>575</v>
      </c>
      <c r="BM9" s="110">
        <f t="shared" si="6"/>
        <v>11</v>
      </c>
      <c r="BN9" s="215">
        <f t="shared" si="7"/>
        <v>126.93156732891833</v>
      </c>
      <c r="BO9" s="219">
        <f t="shared" si="8"/>
        <v>570</v>
      </c>
      <c r="BP9" s="31">
        <f t="shared" si="9"/>
        <v>157</v>
      </c>
      <c r="BQ9" s="31">
        <f t="shared" si="10"/>
        <v>0</v>
      </c>
      <c r="BR9" s="31">
        <f t="shared" si="11"/>
        <v>224</v>
      </c>
      <c r="BS9" s="31">
        <f t="shared" si="12"/>
        <v>90</v>
      </c>
      <c r="BT9" s="31">
        <f t="shared" si="13"/>
        <v>73</v>
      </c>
      <c r="BU9" s="31">
        <f t="shared" si="14"/>
        <v>20</v>
      </c>
      <c r="BV9" s="217">
        <v>5</v>
      </c>
      <c r="BW9" s="217">
        <v>2</v>
      </c>
      <c r="BX9" s="31">
        <f t="shared" si="15"/>
        <v>5</v>
      </c>
      <c r="BY9" s="31">
        <f t="shared" si="16"/>
        <v>4</v>
      </c>
      <c r="BZ9" s="217">
        <v>0</v>
      </c>
      <c r="CA9" s="220">
        <f t="shared" si="17"/>
        <v>1150</v>
      </c>
    </row>
    <row r="10" spans="2:79">
      <c r="B10" s="119" t="s">
        <v>246</v>
      </c>
      <c r="C10" s="47" t="s">
        <v>6</v>
      </c>
      <c r="D10" s="19">
        <v>109</v>
      </c>
      <c r="E10" s="103">
        <v>1</v>
      </c>
      <c r="F10" s="8">
        <f t="shared" si="0"/>
        <v>121.1111111111111</v>
      </c>
      <c r="G10" s="19">
        <v>291</v>
      </c>
      <c r="H10" s="103">
        <v>1</v>
      </c>
      <c r="I10" s="8">
        <f t="shared" si="1"/>
        <v>129.91071428571428</v>
      </c>
      <c r="J10" s="19">
        <v>208</v>
      </c>
      <c r="K10" s="103">
        <v>1</v>
      </c>
      <c r="L10" s="8">
        <f t="shared" si="2"/>
        <v>135.06493506493507</v>
      </c>
      <c r="M10" s="19">
        <v>10</v>
      </c>
      <c r="N10" s="103">
        <v>1</v>
      </c>
      <c r="O10" s="8">
        <f t="shared" si="19"/>
        <v>200</v>
      </c>
      <c r="P10" s="19">
        <v>21</v>
      </c>
      <c r="Q10" s="103">
        <v>1</v>
      </c>
      <c r="R10" s="8">
        <f t="shared" si="18"/>
        <v>116.66666666666667</v>
      </c>
      <c r="S10" s="19">
        <v>4</v>
      </c>
      <c r="T10" s="103">
        <v>1</v>
      </c>
      <c r="U10" s="8">
        <f t="shared" si="20"/>
        <v>200</v>
      </c>
      <c r="V10" s="34"/>
      <c r="W10" s="34"/>
      <c r="X10" s="40"/>
      <c r="Y10" s="19">
        <v>3</v>
      </c>
      <c r="Z10" s="103">
        <v>1</v>
      </c>
      <c r="AA10" s="8">
        <f>SUM(Y10/Y9*100)</f>
        <v>150</v>
      </c>
      <c r="AB10" s="19">
        <v>83</v>
      </c>
      <c r="AC10" s="103">
        <v>1</v>
      </c>
      <c r="AD10" s="8">
        <f t="shared" si="3"/>
        <v>113.69863013698631</v>
      </c>
      <c r="AE10" s="19">
        <v>2</v>
      </c>
      <c r="AF10" s="103">
        <v>1</v>
      </c>
      <c r="AG10" s="8">
        <f t="shared" si="21"/>
        <v>100</v>
      </c>
      <c r="AH10" s="19">
        <v>5</v>
      </c>
      <c r="AI10" s="103">
        <v>1</v>
      </c>
      <c r="AJ10" s="8">
        <f t="shared" si="22"/>
        <v>166.66666666666669</v>
      </c>
      <c r="AK10" s="34"/>
      <c r="AL10" s="34"/>
      <c r="AM10" s="40"/>
      <c r="AN10" s="34"/>
      <c r="AO10" s="34"/>
      <c r="AP10" s="40"/>
      <c r="AQ10" s="34"/>
      <c r="AR10" s="34"/>
      <c r="AS10" s="40"/>
      <c r="AT10" s="34"/>
      <c r="AU10" s="34"/>
      <c r="AV10" s="40"/>
      <c r="AW10" s="34"/>
      <c r="AX10" s="34"/>
      <c r="AY10" s="40"/>
      <c r="AZ10" s="34"/>
      <c r="BA10" s="54"/>
      <c r="BB10" s="40"/>
      <c r="BC10" s="34"/>
      <c r="BD10" s="54"/>
      <c r="BE10" s="40"/>
      <c r="BF10" s="19">
        <v>2</v>
      </c>
      <c r="BG10" s="103">
        <v>1</v>
      </c>
      <c r="BH10" s="8">
        <f t="shared" si="23"/>
        <v>100</v>
      </c>
      <c r="BI10" s="34"/>
      <c r="BJ10" s="34"/>
      <c r="BK10" s="8" t="e">
        <f t="shared" si="24"/>
        <v>#DIV/0!</v>
      </c>
      <c r="BL10" s="41">
        <f t="shared" si="5"/>
        <v>738</v>
      </c>
      <c r="BM10" s="110">
        <f t="shared" si="6"/>
        <v>11</v>
      </c>
      <c r="BN10" s="215">
        <f t="shared" si="7"/>
        <v>128.34782608695653</v>
      </c>
      <c r="BO10" s="219">
        <f t="shared" si="8"/>
        <v>731</v>
      </c>
      <c r="BP10" s="31">
        <f t="shared" si="9"/>
        <v>213</v>
      </c>
      <c r="BQ10" s="31">
        <f t="shared" si="10"/>
        <v>0</v>
      </c>
      <c r="BR10" s="31">
        <f t="shared" si="11"/>
        <v>291</v>
      </c>
      <c r="BS10" s="31">
        <f t="shared" si="12"/>
        <v>109</v>
      </c>
      <c r="BT10" s="31">
        <f t="shared" si="13"/>
        <v>83</v>
      </c>
      <c r="BU10" s="31">
        <f t="shared" si="14"/>
        <v>23</v>
      </c>
      <c r="BV10" s="217">
        <v>10</v>
      </c>
      <c r="BW10" s="217">
        <v>4</v>
      </c>
      <c r="BX10" s="31">
        <f t="shared" si="15"/>
        <v>7</v>
      </c>
      <c r="BY10" s="31">
        <f t="shared" si="16"/>
        <v>5</v>
      </c>
      <c r="BZ10" s="217">
        <v>0</v>
      </c>
      <c r="CA10" s="220">
        <f t="shared" si="17"/>
        <v>1476</v>
      </c>
    </row>
    <row r="11" spans="2:79">
      <c r="B11" s="119" t="s">
        <v>247</v>
      </c>
      <c r="C11" s="47" t="s">
        <v>7</v>
      </c>
      <c r="D11" s="19">
        <v>136</v>
      </c>
      <c r="E11" s="103">
        <v>1</v>
      </c>
      <c r="F11" s="8">
        <f t="shared" si="0"/>
        <v>124.77064220183487</v>
      </c>
      <c r="G11" s="19">
        <v>316</v>
      </c>
      <c r="H11" s="103">
        <v>1</v>
      </c>
      <c r="I11" s="8">
        <f t="shared" si="1"/>
        <v>108.59106529209622</v>
      </c>
      <c r="J11" s="19">
        <v>226</v>
      </c>
      <c r="K11" s="103">
        <v>1</v>
      </c>
      <c r="L11" s="8">
        <f t="shared" si="2"/>
        <v>108.65384615384615</v>
      </c>
      <c r="M11" s="19">
        <v>9</v>
      </c>
      <c r="N11" s="103">
        <v>1</v>
      </c>
      <c r="O11" s="8">
        <f t="shared" si="19"/>
        <v>90</v>
      </c>
      <c r="P11" s="19">
        <v>32</v>
      </c>
      <c r="Q11" s="103">
        <v>1</v>
      </c>
      <c r="R11" s="8">
        <f t="shared" si="18"/>
        <v>152.38095238095238</v>
      </c>
      <c r="S11" s="19">
        <v>6</v>
      </c>
      <c r="T11" s="103">
        <v>1</v>
      </c>
      <c r="U11" s="8">
        <f t="shared" si="20"/>
        <v>150</v>
      </c>
      <c r="V11" s="34"/>
      <c r="W11" s="34"/>
      <c r="X11" s="40"/>
      <c r="Y11" s="34"/>
      <c r="Z11" s="34"/>
      <c r="AA11" s="40"/>
      <c r="AB11" s="19">
        <v>94</v>
      </c>
      <c r="AC11" s="103">
        <v>1</v>
      </c>
      <c r="AD11" s="8">
        <f t="shared" si="3"/>
        <v>113.25301204819279</v>
      </c>
      <c r="AE11" s="19">
        <v>3</v>
      </c>
      <c r="AF11" s="103">
        <v>1</v>
      </c>
      <c r="AG11" s="8">
        <f t="shared" si="21"/>
        <v>150</v>
      </c>
      <c r="AH11" s="19">
        <v>6</v>
      </c>
      <c r="AI11" s="103">
        <v>1</v>
      </c>
      <c r="AJ11" s="8">
        <f t="shared" si="22"/>
        <v>120</v>
      </c>
      <c r="AK11" s="34"/>
      <c r="AL11" s="34"/>
      <c r="AM11" s="40"/>
      <c r="AN11" s="34"/>
      <c r="AO11" s="34"/>
      <c r="AP11" s="40"/>
      <c r="AQ11" s="34"/>
      <c r="AR11" s="34"/>
      <c r="AS11" s="40"/>
      <c r="AT11" s="34"/>
      <c r="AU11" s="34"/>
      <c r="AV11" s="40"/>
      <c r="AW11" s="34"/>
      <c r="AX11" s="34"/>
      <c r="AY11" s="40"/>
      <c r="AZ11" s="34"/>
      <c r="BA11" s="54"/>
      <c r="BB11" s="40"/>
      <c r="BC11" s="34"/>
      <c r="BD11" s="54"/>
      <c r="BE11" s="40"/>
      <c r="BF11" s="19">
        <v>6</v>
      </c>
      <c r="BG11" s="103">
        <v>1</v>
      </c>
      <c r="BH11" s="8">
        <f t="shared" si="23"/>
        <v>300</v>
      </c>
      <c r="BI11" s="19">
        <v>3</v>
      </c>
      <c r="BJ11" s="103">
        <v>1</v>
      </c>
      <c r="BK11" s="8" t="e">
        <f t="shared" si="24"/>
        <v>#DIV/0!</v>
      </c>
      <c r="BL11" s="41">
        <f t="shared" si="5"/>
        <v>837</v>
      </c>
      <c r="BM11" s="110">
        <f t="shared" si="6"/>
        <v>11</v>
      </c>
      <c r="BN11" s="215">
        <f t="shared" si="7"/>
        <v>113.41463414634146</v>
      </c>
      <c r="BO11" s="219">
        <f t="shared" si="8"/>
        <v>822</v>
      </c>
      <c r="BP11" s="31">
        <f t="shared" si="9"/>
        <v>232</v>
      </c>
      <c r="BQ11" s="31">
        <f t="shared" si="10"/>
        <v>0</v>
      </c>
      <c r="BR11" s="31">
        <f t="shared" si="11"/>
        <v>316</v>
      </c>
      <c r="BS11" s="31">
        <f t="shared" si="12"/>
        <v>136</v>
      </c>
      <c r="BT11" s="31">
        <f t="shared" si="13"/>
        <v>94</v>
      </c>
      <c r="BU11" s="31">
        <f t="shared" si="14"/>
        <v>41</v>
      </c>
      <c r="BV11" s="217">
        <v>9</v>
      </c>
      <c r="BW11" s="217">
        <v>6</v>
      </c>
      <c r="BX11" s="31">
        <f t="shared" si="15"/>
        <v>9</v>
      </c>
      <c r="BY11" s="31">
        <f t="shared" si="16"/>
        <v>6</v>
      </c>
      <c r="BZ11" s="217">
        <v>3</v>
      </c>
      <c r="CA11" s="220">
        <f t="shared" si="17"/>
        <v>1674</v>
      </c>
    </row>
    <row r="12" spans="2:79">
      <c r="B12" s="119" t="s">
        <v>248</v>
      </c>
      <c r="C12" s="47" t="s">
        <v>8</v>
      </c>
      <c r="D12" s="19">
        <v>142</v>
      </c>
      <c r="E12" s="103">
        <v>1</v>
      </c>
      <c r="F12" s="8">
        <f t="shared" si="0"/>
        <v>104.41176470588236</v>
      </c>
      <c r="G12" s="19">
        <v>352</v>
      </c>
      <c r="H12" s="103">
        <v>1</v>
      </c>
      <c r="I12" s="8">
        <f t="shared" si="1"/>
        <v>111.39240506329114</v>
      </c>
      <c r="J12" s="19">
        <v>246</v>
      </c>
      <c r="K12" s="103">
        <v>1</v>
      </c>
      <c r="L12" s="8">
        <f t="shared" si="2"/>
        <v>108.84955752212389</v>
      </c>
      <c r="M12" s="19">
        <v>9</v>
      </c>
      <c r="N12" s="103">
        <v>1</v>
      </c>
      <c r="O12" s="8">
        <f t="shared" si="19"/>
        <v>100</v>
      </c>
      <c r="P12" s="19">
        <v>36</v>
      </c>
      <c r="Q12" s="103">
        <v>1</v>
      </c>
      <c r="R12" s="8">
        <f t="shared" si="18"/>
        <v>112.5</v>
      </c>
      <c r="S12" s="19">
        <v>6</v>
      </c>
      <c r="T12" s="103">
        <v>1</v>
      </c>
      <c r="U12" s="8">
        <f t="shared" si="20"/>
        <v>100</v>
      </c>
      <c r="V12" s="34"/>
      <c r="W12" s="34"/>
      <c r="X12" s="40"/>
      <c r="Y12" s="34"/>
      <c r="Z12" s="34"/>
      <c r="AA12" s="40"/>
      <c r="AB12" s="19">
        <v>87</v>
      </c>
      <c r="AC12" s="103">
        <v>1</v>
      </c>
      <c r="AD12" s="8">
        <f>SUM(AB12/AB11*100)</f>
        <v>92.553191489361694</v>
      </c>
      <c r="AE12" s="19">
        <v>3</v>
      </c>
      <c r="AF12" s="103">
        <v>1</v>
      </c>
      <c r="AG12" s="8">
        <f t="shared" si="21"/>
        <v>100</v>
      </c>
      <c r="AH12" s="19">
        <v>6</v>
      </c>
      <c r="AI12" s="103">
        <v>1</v>
      </c>
      <c r="AJ12" s="8">
        <f t="shared" si="22"/>
        <v>100</v>
      </c>
      <c r="AK12" s="34"/>
      <c r="AL12" s="34"/>
      <c r="AM12" s="40"/>
      <c r="AN12" s="34"/>
      <c r="AO12" s="34"/>
      <c r="AP12" s="40"/>
      <c r="AQ12" s="34"/>
      <c r="AR12" s="34"/>
      <c r="AS12" s="40"/>
      <c r="AT12" s="34"/>
      <c r="AU12" s="34"/>
      <c r="AV12" s="40"/>
      <c r="AW12" s="34"/>
      <c r="AX12" s="34"/>
      <c r="AY12" s="40"/>
      <c r="AZ12" s="34"/>
      <c r="BA12" s="54"/>
      <c r="BB12" s="40"/>
      <c r="BC12" s="34"/>
      <c r="BD12" s="54"/>
      <c r="BE12" s="40"/>
      <c r="BF12" s="19">
        <v>6</v>
      </c>
      <c r="BG12" s="103">
        <v>1</v>
      </c>
      <c r="BH12" s="8">
        <f t="shared" si="23"/>
        <v>100</v>
      </c>
      <c r="BI12" s="19">
        <v>3</v>
      </c>
      <c r="BJ12" s="103">
        <v>1</v>
      </c>
      <c r="BK12" s="8">
        <f t="shared" si="24"/>
        <v>100</v>
      </c>
      <c r="BL12" s="41">
        <f t="shared" si="5"/>
        <v>896</v>
      </c>
      <c r="BM12" s="110">
        <f t="shared" si="6"/>
        <v>11</v>
      </c>
      <c r="BN12" s="215">
        <f t="shared" si="7"/>
        <v>107.0489844683393</v>
      </c>
      <c r="BO12" s="219">
        <f t="shared" si="8"/>
        <v>881</v>
      </c>
      <c r="BP12" s="31">
        <f t="shared" si="9"/>
        <v>252</v>
      </c>
      <c r="BQ12" s="31">
        <f t="shared" si="10"/>
        <v>0</v>
      </c>
      <c r="BR12" s="31">
        <f t="shared" si="11"/>
        <v>352</v>
      </c>
      <c r="BS12" s="31">
        <f t="shared" si="12"/>
        <v>142</v>
      </c>
      <c r="BT12" s="31">
        <f t="shared" si="13"/>
        <v>87</v>
      </c>
      <c r="BU12" s="31">
        <f t="shared" si="14"/>
        <v>45</v>
      </c>
      <c r="BV12" s="217">
        <v>9</v>
      </c>
      <c r="BW12" s="217">
        <v>6</v>
      </c>
      <c r="BX12" s="31">
        <f t="shared" si="15"/>
        <v>9</v>
      </c>
      <c r="BY12" s="31">
        <f t="shared" si="16"/>
        <v>6</v>
      </c>
      <c r="BZ12" s="217">
        <v>3</v>
      </c>
      <c r="CA12" s="220">
        <f t="shared" si="17"/>
        <v>1792</v>
      </c>
    </row>
    <row r="13" spans="2:79">
      <c r="B13" s="119" t="s">
        <v>249</v>
      </c>
      <c r="C13" s="47" t="s">
        <v>9</v>
      </c>
      <c r="D13" s="19">
        <v>141</v>
      </c>
      <c r="E13" s="103">
        <v>1</v>
      </c>
      <c r="F13" s="8">
        <f t="shared" si="0"/>
        <v>99.295774647887328</v>
      </c>
      <c r="G13" s="19">
        <v>341</v>
      </c>
      <c r="H13" s="103">
        <v>1</v>
      </c>
      <c r="I13" s="8">
        <f t="shared" si="1"/>
        <v>96.875</v>
      </c>
      <c r="J13" s="19">
        <v>231</v>
      </c>
      <c r="K13" s="103">
        <v>1</v>
      </c>
      <c r="L13" s="8">
        <f t="shared" si="2"/>
        <v>93.902439024390233</v>
      </c>
      <c r="M13" s="19">
        <v>22</v>
      </c>
      <c r="N13" s="103">
        <v>1</v>
      </c>
      <c r="O13" s="8">
        <f t="shared" si="19"/>
        <v>244.44444444444446</v>
      </c>
      <c r="P13" s="19">
        <v>48</v>
      </c>
      <c r="Q13" s="103">
        <v>1</v>
      </c>
      <c r="R13" s="8">
        <f t="shared" si="18"/>
        <v>133.33333333333331</v>
      </c>
      <c r="S13" s="19">
        <v>9</v>
      </c>
      <c r="T13" s="103">
        <v>1</v>
      </c>
      <c r="U13" s="8">
        <f t="shared" si="20"/>
        <v>150</v>
      </c>
      <c r="V13" s="34"/>
      <c r="W13" s="34"/>
      <c r="X13" s="40"/>
      <c r="Y13" s="34"/>
      <c r="Z13" s="34"/>
      <c r="AA13" s="40"/>
      <c r="AB13" s="19">
        <v>78</v>
      </c>
      <c r="AC13" s="103">
        <v>1</v>
      </c>
      <c r="AD13" s="8">
        <f t="shared" ref="AD13:AD17" si="25">SUM(AB13/AB12*100)</f>
        <v>89.65517241379311</v>
      </c>
      <c r="AE13" s="19">
        <v>2</v>
      </c>
      <c r="AF13" s="103">
        <v>1</v>
      </c>
      <c r="AG13" s="8">
        <f t="shared" si="21"/>
        <v>66.666666666666657</v>
      </c>
      <c r="AH13" s="19">
        <v>6</v>
      </c>
      <c r="AI13" s="103">
        <v>1</v>
      </c>
      <c r="AJ13" s="8">
        <f t="shared" si="22"/>
        <v>100</v>
      </c>
      <c r="AK13" s="34"/>
      <c r="AL13" s="34"/>
      <c r="AM13" s="40"/>
      <c r="AN13" s="34"/>
      <c r="AO13" s="34"/>
      <c r="AP13" s="40"/>
      <c r="AQ13" s="34"/>
      <c r="AR13" s="34"/>
      <c r="AS13" s="40"/>
      <c r="AT13" s="34"/>
      <c r="AU13" s="34"/>
      <c r="AV13" s="40"/>
      <c r="AW13" s="34"/>
      <c r="AX13" s="34"/>
      <c r="AY13" s="40"/>
      <c r="AZ13" s="34"/>
      <c r="BA13" s="54"/>
      <c r="BB13" s="40"/>
      <c r="BC13" s="34"/>
      <c r="BD13" s="54"/>
      <c r="BE13" s="40"/>
      <c r="BF13" s="19">
        <v>7</v>
      </c>
      <c r="BG13" s="103">
        <v>1</v>
      </c>
      <c r="BH13" s="8">
        <f t="shared" si="23"/>
        <v>116.66666666666667</v>
      </c>
      <c r="BI13" s="19">
        <v>4</v>
      </c>
      <c r="BJ13" s="103">
        <v>1</v>
      </c>
      <c r="BK13" s="8">
        <f t="shared" si="24"/>
        <v>133.33333333333331</v>
      </c>
      <c r="BL13" s="41">
        <f t="shared" si="5"/>
        <v>889</v>
      </c>
      <c r="BM13" s="110">
        <f t="shared" si="6"/>
        <v>11</v>
      </c>
      <c r="BN13" s="215">
        <f t="shared" si="7"/>
        <v>99.21875</v>
      </c>
      <c r="BO13" s="219">
        <f t="shared" si="8"/>
        <v>872</v>
      </c>
      <c r="BP13" s="31">
        <f t="shared" si="9"/>
        <v>237</v>
      </c>
      <c r="BQ13" s="31">
        <f t="shared" si="10"/>
        <v>0</v>
      </c>
      <c r="BR13" s="31">
        <f t="shared" si="11"/>
        <v>341</v>
      </c>
      <c r="BS13" s="31">
        <f t="shared" si="12"/>
        <v>141</v>
      </c>
      <c r="BT13" s="31">
        <f t="shared" si="13"/>
        <v>78</v>
      </c>
      <c r="BU13" s="31">
        <f t="shared" si="14"/>
        <v>59</v>
      </c>
      <c r="BV13" s="217">
        <v>22</v>
      </c>
      <c r="BW13" s="217">
        <v>9</v>
      </c>
      <c r="BX13" s="31">
        <f t="shared" si="15"/>
        <v>8</v>
      </c>
      <c r="BY13" s="31">
        <f t="shared" si="16"/>
        <v>7</v>
      </c>
      <c r="BZ13" s="217">
        <v>4</v>
      </c>
      <c r="CA13" s="220">
        <f t="shared" si="17"/>
        <v>1778</v>
      </c>
    </row>
    <row r="14" spans="2:79">
      <c r="B14" s="119" t="s">
        <v>250</v>
      </c>
      <c r="C14" s="47" t="s">
        <v>10</v>
      </c>
      <c r="D14" s="19">
        <v>143</v>
      </c>
      <c r="E14" s="103">
        <v>1</v>
      </c>
      <c r="F14" s="8">
        <f t="shared" si="0"/>
        <v>101.41843971631207</v>
      </c>
      <c r="G14" s="19">
        <v>330</v>
      </c>
      <c r="H14" s="103">
        <v>1</v>
      </c>
      <c r="I14" s="8">
        <f t="shared" si="1"/>
        <v>96.774193548387103</v>
      </c>
      <c r="J14" s="19">
        <v>233</v>
      </c>
      <c r="K14" s="103">
        <v>1</v>
      </c>
      <c r="L14" s="8">
        <f t="shared" si="2"/>
        <v>100.86580086580086</v>
      </c>
      <c r="M14" s="19">
        <v>37</v>
      </c>
      <c r="N14" s="103">
        <v>1</v>
      </c>
      <c r="O14" s="8">
        <f t="shared" si="19"/>
        <v>168.18181818181819</v>
      </c>
      <c r="P14" s="19">
        <v>53</v>
      </c>
      <c r="Q14" s="103">
        <v>1</v>
      </c>
      <c r="R14" s="8">
        <f t="shared" si="18"/>
        <v>110.41666666666667</v>
      </c>
      <c r="S14" s="19">
        <v>14</v>
      </c>
      <c r="T14" s="103">
        <v>1</v>
      </c>
      <c r="U14" s="8">
        <f t="shared" si="20"/>
        <v>155.55555555555557</v>
      </c>
      <c r="V14" s="34"/>
      <c r="W14" s="34"/>
      <c r="X14" s="40"/>
      <c r="Y14" s="34"/>
      <c r="Z14" s="34"/>
      <c r="AA14" s="40"/>
      <c r="AB14" s="19">
        <v>94</v>
      </c>
      <c r="AC14" s="103">
        <v>1</v>
      </c>
      <c r="AD14" s="8">
        <f t="shared" si="25"/>
        <v>120.51282051282051</v>
      </c>
      <c r="AE14" s="19">
        <v>2</v>
      </c>
      <c r="AF14" s="103">
        <v>1</v>
      </c>
      <c r="AG14" s="8">
        <f t="shared" si="21"/>
        <v>100</v>
      </c>
      <c r="AH14" s="19">
        <v>8</v>
      </c>
      <c r="AI14" s="103">
        <v>1</v>
      </c>
      <c r="AJ14" s="8">
        <f t="shared" si="22"/>
        <v>133.33333333333331</v>
      </c>
      <c r="AK14" s="34"/>
      <c r="AL14" s="34"/>
      <c r="AM14" s="40"/>
      <c r="AN14" s="34"/>
      <c r="AO14" s="34"/>
      <c r="AP14" s="40"/>
      <c r="AQ14" s="34"/>
      <c r="AR14" s="34"/>
      <c r="AS14" s="40"/>
      <c r="AT14" s="34"/>
      <c r="AU14" s="34"/>
      <c r="AV14" s="40"/>
      <c r="AW14" s="34"/>
      <c r="AX14" s="34"/>
      <c r="AY14" s="40"/>
      <c r="AZ14" s="34"/>
      <c r="BA14" s="54"/>
      <c r="BB14" s="40"/>
      <c r="BC14" s="34"/>
      <c r="BD14" s="54"/>
      <c r="BE14" s="40"/>
      <c r="BF14" s="19">
        <v>6</v>
      </c>
      <c r="BG14" s="103">
        <v>1</v>
      </c>
      <c r="BH14" s="8">
        <f t="shared" si="23"/>
        <v>85.714285714285708</v>
      </c>
      <c r="BI14" s="19">
        <v>4</v>
      </c>
      <c r="BJ14" s="103">
        <v>1</v>
      </c>
      <c r="BK14" s="8">
        <f t="shared" si="24"/>
        <v>100</v>
      </c>
      <c r="BL14" s="41">
        <f t="shared" si="5"/>
        <v>924</v>
      </c>
      <c r="BM14" s="110">
        <f t="shared" si="6"/>
        <v>11</v>
      </c>
      <c r="BN14" s="215">
        <f t="shared" si="7"/>
        <v>103.93700787401573</v>
      </c>
      <c r="BO14" s="219">
        <f t="shared" si="8"/>
        <v>906</v>
      </c>
      <c r="BP14" s="31">
        <f t="shared" si="9"/>
        <v>241</v>
      </c>
      <c r="BQ14" s="31">
        <f t="shared" si="10"/>
        <v>0</v>
      </c>
      <c r="BR14" s="31">
        <f t="shared" si="11"/>
        <v>330</v>
      </c>
      <c r="BS14" s="31">
        <f t="shared" si="12"/>
        <v>143</v>
      </c>
      <c r="BT14" s="31">
        <f t="shared" si="13"/>
        <v>94</v>
      </c>
      <c r="BU14" s="31">
        <f t="shared" si="14"/>
        <v>63</v>
      </c>
      <c r="BV14" s="217">
        <v>37</v>
      </c>
      <c r="BW14" s="217">
        <v>14</v>
      </c>
      <c r="BX14" s="31">
        <f t="shared" si="15"/>
        <v>10</v>
      </c>
      <c r="BY14" s="31">
        <f t="shared" si="16"/>
        <v>6</v>
      </c>
      <c r="BZ14" s="217">
        <v>4</v>
      </c>
      <c r="CA14" s="220">
        <f t="shared" si="17"/>
        <v>1848</v>
      </c>
    </row>
    <row r="15" spans="2:79">
      <c r="B15" s="119" t="s">
        <v>251</v>
      </c>
      <c r="C15" s="47" t="s">
        <v>11</v>
      </c>
      <c r="D15" s="19">
        <v>141</v>
      </c>
      <c r="E15" s="103">
        <v>1</v>
      </c>
      <c r="F15" s="8">
        <f t="shared" si="0"/>
        <v>98.6013986013986</v>
      </c>
      <c r="G15" s="19">
        <v>290</v>
      </c>
      <c r="H15" s="103">
        <v>1</v>
      </c>
      <c r="I15" s="8">
        <f t="shared" si="1"/>
        <v>87.878787878787875</v>
      </c>
      <c r="J15" s="19">
        <v>221</v>
      </c>
      <c r="K15" s="103">
        <v>1</v>
      </c>
      <c r="L15" s="8">
        <f t="shared" si="2"/>
        <v>94.849785407725321</v>
      </c>
      <c r="M15" s="19">
        <v>50</v>
      </c>
      <c r="N15" s="103">
        <v>1</v>
      </c>
      <c r="O15" s="8">
        <f t="shared" si="19"/>
        <v>135.13513513513513</v>
      </c>
      <c r="P15" s="19">
        <v>58</v>
      </c>
      <c r="Q15" s="103">
        <v>1</v>
      </c>
      <c r="R15" s="8">
        <f t="shared" si="18"/>
        <v>109.43396226415094</v>
      </c>
      <c r="S15" s="19">
        <v>17</v>
      </c>
      <c r="T15" s="103">
        <v>1</v>
      </c>
      <c r="U15" s="8">
        <f t="shared" si="20"/>
        <v>121.42857142857142</v>
      </c>
      <c r="V15" s="34"/>
      <c r="W15" s="34"/>
      <c r="X15" s="40"/>
      <c r="Y15" s="34"/>
      <c r="Z15" s="34"/>
      <c r="AA15" s="40"/>
      <c r="AB15" s="19">
        <v>41</v>
      </c>
      <c r="AC15" s="103">
        <v>1</v>
      </c>
      <c r="AD15" s="8">
        <f t="shared" si="25"/>
        <v>43.61702127659575</v>
      </c>
      <c r="AE15" s="19">
        <v>2</v>
      </c>
      <c r="AF15" s="103">
        <v>1</v>
      </c>
      <c r="AG15" s="8">
        <f t="shared" si="21"/>
        <v>100</v>
      </c>
      <c r="AH15" s="19">
        <v>8</v>
      </c>
      <c r="AI15" s="103">
        <v>1</v>
      </c>
      <c r="AJ15" s="8">
        <f t="shared" si="22"/>
        <v>100</v>
      </c>
      <c r="AK15" s="34"/>
      <c r="AL15" s="34"/>
      <c r="AM15" s="40"/>
      <c r="AN15" s="34"/>
      <c r="AO15" s="34"/>
      <c r="AP15" s="40"/>
      <c r="AQ15" s="34"/>
      <c r="AR15" s="34"/>
      <c r="AS15" s="40"/>
      <c r="AT15" s="34"/>
      <c r="AU15" s="34"/>
      <c r="AV15" s="40"/>
      <c r="AW15" s="34"/>
      <c r="AX15" s="34"/>
      <c r="AY15" s="40"/>
      <c r="AZ15" s="34"/>
      <c r="BA15" s="54"/>
      <c r="BB15" s="40"/>
      <c r="BC15" s="34"/>
      <c r="BD15" s="54"/>
      <c r="BE15" s="40"/>
      <c r="BF15" s="19">
        <v>6</v>
      </c>
      <c r="BG15" s="103">
        <v>1</v>
      </c>
      <c r="BH15" s="8">
        <f t="shared" si="23"/>
        <v>100</v>
      </c>
      <c r="BI15" s="19">
        <v>4</v>
      </c>
      <c r="BJ15" s="103">
        <v>1</v>
      </c>
      <c r="BK15" s="8">
        <f t="shared" si="24"/>
        <v>100</v>
      </c>
      <c r="BL15" s="41">
        <f t="shared" si="5"/>
        <v>838</v>
      </c>
      <c r="BM15" s="110">
        <f t="shared" si="6"/>
        <v>11</v>
      </c>
      <c r="BN15" s="215">
        <f t="shared" si="7"/>
        <v>90.692640692640694</v>
      </c>
      <c r="BO15" s="219">
        <f t="shared" si="8"/>
        <v>820</v>
      </c>
      <c r="BP15" s="31">
        <f t="shared" si="9"/>
        <v>229</v>
      </c>
      <c r="BQ15" s="31">
        <f t="shared" si="10"/>
        <v>0</v>
      </c>
      <c r="BR15" s="31">
        <f t="shared" si="11"/>
        <v>290</v>
      </c>
      <c r="BS15" s="31">
        <f t="shared" si="12"/>
        <v>141</v>
      </c>
      <c r="BT15" s="31">
        <f t="shared" si="13"/>
        <v>41</v>
      </c>
      <c r="BU15" s="31">
        <f t="shared" si="14"/>
        <v>68</v>
      </c>
      <c r="BV15" s="217">
        <v>50</v>
      </c>
      <c r="BW15" s="217">
        <v>17</v>
      </c>
      <c r="BX15" s="31">
        <f t="shared" si="15"/>
        <v>10</v>
      </c>
      <c r="BY15" s="31">
        <f t="shared" si="16"/>
        <v>6</v>
      </c>
      <c r="BZ15" s="217">
        <v>4</v>
      </c>
      <c r="CA15" s="220">
        <f t="shared" si="17"/>
        <v>1676</v>
      </c>
    </row>
    <row r="16" spans="2:79">
      <c r="B16" s="119" t="s">
        <v>252</v>
      </c>
      <c r="C16" s="47" t="s">
        <v>12</v>
      </c>
      <c r="D16" s="19">
        <v>137</v>
      </c>
      <c r="E16" s="103">
        <v>1</v>
      </c>
      <c r="F16" s="8">
        <f t="shared" si="0"/>
        <v>97.163120567375884</v>
      </c>
      <c r="G16" s="19">
        <v>270</v>
      </c>
      <c r="H16" s="103">
        <v>1</v>
      </c>
      <c r="I16" s="8">
        <f t="shared" si="1"/>
        <v>93.103448275862064</v>
      </c>
      <c r="J16" s="19">
        <v>211</v>
      </c>
      <c r="K16" s="103">
        <v>1</v>
      </c>
      <c r="L16" s="8">
        <f t="shared" si="2"/>
        <v>95.475113122171948</v>
      </c>
      <c r="M16" s="19">
        <v>46</v>
      </c>
      <c r="N16" s="103">
        <v>1</v>
      </c>
      <c r="O16" s="8">
        <f t="shared" si="19"/>
        <v>92</v>
      </c>
      <c r="P16" s="19">
        <v>57</v>
      </c>
      <c r="Q16" s="103">
        <v>1</v>
      </c>
      <c r="R16" s="8">
        <f t="shared" si="18"/>
        <v>98.275862068965509</v>
      </c>
      <c r="S16" s="19">
        <v>15</v>
      </c>
      <c r="T16" s="103">
        <v>1</v>
      </c>
      <c r="U16" s="8">
        <f t="shared" si="20"/>
        <v>88.235294117647058</v>
      </c>
      <c r="V16" s="34"/>
      <c r="W16" s="34"/>
      <c r="X16" s="40"/>
      <c r="Y16" s="34"/>
      <c r="Z16" s="34"/>
      <c r="AA16" s="40"/>
      <c r="AB16" s="19">
        <v>10</v>
      </c>
      <c r="AC16" s="103">
        <v>1</v>
      </c>
      <c r="AD16" s="8">
        <f t="shared" si="25"/>
        <v>24.390243902439025</v>
      </c>
      <c r="AE16" s="19">
        <v>2</v>
      </c>
      <c r="AF16" s="103">
        <v>1</v>
      </c>
      <c r="AG16" s="8">
        <f t="shared" si="21"/>
        <v>100</v>
      </c>
      <c r="AH16" s="19">
        <v>7</v>
      </c>
      <c r="AI16" s="103">
        <v>1</v>
      </c>
      <c r="AJ16" s="8">
        <f t="shared" si="22"/>
        <v>87.5</v>
      </c>
      <c r="AK16" s="34"/>
      <c r="AL16" s="34"/>
      <c r="AM16" s="40"/>
      <c r="AN16" s="34"/>
      <c r="AO16" s="34"/>
      <c r="AP16" s="40"/>
      <c r="AQ16" s="34"/>
      <c r="AR16" s="34"/>
      <c r="AS16" s="40"/>
      <c r="AT16" s="34"/>
      <c r="AU16" s="34"/>
      <c r="AV16" s="40"/>
      <c r="AW16" s="34"/>
      <c r="AX16" s="34"/>
      <c r="AY16" s="40"/>
      <c r="AZ16" s="34"/>
      <c r="BA16" s="54"/>
      <c r="BB16" s="40"/>
      <c r="BC16" s="34"/>
      <c r="BD16" s="54"/>
      <c r="BE16" s="40"/>
      <c r="BF16" s="19">
        <v>6</v>
      </c>
      <c r="BG16" s="103">
        <v>1</v>
      </c>
      <c r="BH16" s="8">
        <f t="shared" si="23"/>
        <v>100</v>
      </c>
      <c r="BI16" s="19">
        <v>4</v>
      </c>
      <c r="BJ16" s="103">
        <v>1</v>
      </c>
      <c r="BK16" s="8">
        <f t="shared" si="24"/>
        <v>100</v>
      </c>
      <c r="BL16" s="41">
        <f t="shared" si="5"/>
        <v>765</v>
      </c>
      <c r="BM16" s="110">
        <f t="shared" si="6"/>
        <v>11</v>
      </c>
      <c r="BN16" s="215">
        <f t="shared" si="7"/>
        <v>91.288782816229116</v>
      </c>
      <c r="BO16" s="219">
        <f t="shared" si="8"/>
        <v>748</v>
      </c>
      <c r="BP16" s="31">
        <f t="shared" si="9"/>
        <v>218</v>
      </c>
      <c r="BQ16" s="31">
        <f t="shared" si="10"/>
        <v>0</v>
      </c>
      <c r="BR16" s="31">
        <f t="shared" si="11"/>
        <v>270</v>
      </c>
      <c r="BS16" s="31">
        <f t="shared" si="12"/>
        <v>137</v>
      </c>
      <c r="BT16" s="31">
        <f t="shared" si="13"/>
        <v>10</v>
      </c>
      <c r="BU16" s="31">
        <f t="shared" si="14"/>
        <v>67</v>
      </c>
      <c r="BV16" s="217">
        <v>46</v>
      </c>
      <c r="BW16" s="217">
        <v>15</v>
      </c>
      <c r="BX16" s="31">
        <f t="shared" si="15"/>
        <v>9</v>
      </c>
      <c r="BY16" s="31">
        <f t="shared" si="16"/>
        <v>6</v>
      </c>
      <c r="BZ16" s="217">
        <v>4</v>
      </c>
      <c r="CA16" s="220">
        <f t="shared" si="17"/>
        <v>1530</v>
      </c>
    </row>
    <row r="17" spans="2:79">
      <c r="B17" s="119" t="s">
        <v>253</v>
      </c>
      <c r="C17" s="47" t="s">
        <v>13</v>
      </c>
      <c r="D17" s="19">
        <v>137</v>
      </c>
      <c r="E17" s="103">
        <v>1</v>
      </c>
      <c r="F17" s="8">
        <f t="shared" si="0"/>
        <v>100</v>
      </c>
      <c r="G17" s="19">
        <v>243</v>
      </c>
      <c r="H17" s="103">
        <v>1</v>
      </c>
      <c r="I17" s="8">
        <f t="shared" si="1"/>
        <v>90</v>
      </c>
      <c r="J17" s="19">
        <v>218</v>
      </c>
      <c r="K17" s="103">
        <v>1</v>
      </c>
      <c r="L17" s="8">
        <f t="shared" si="2"/>
        <v>103.3175355450237</v>
      </c>
      <c r="M17" s="19">
        <v>57</v>
      </c>
      <c r="N17" s="103">
        <v>1</v>
      </c>
      <c r="O17" s="8">
        <f t="shared" si="19"/>
        <v>123.91304347826086</v>
      </c>
      <c r="P17" s="19">
        <v>64</v>
      </c>
      <c r="Q17" s="103">
        <v>1</v>
      </c>
      <c r="R17" s="8">
        <f t="shared" si="18"/>
        <v>112.28070175438596</v>
      </c>
      <c r="S17" s="19">
        <v>13</v>
      </c>
      <c r="T17" s="103">
        <v>1</v>
      </c>
      <c r="U17" s="8">
        <f t="shared" si="20"/>
        <v>86.666666666666671</v>
      </c>
      <c r="V17" s="34"/>
      <c r="W17" s="34"/>
      <c r="X17" s="40"/>
      <c r="Y17" s="34"/>
      <c r="Z17" s="34"/>
      <c r="AA17" s="40"/>
      <c r="AB17" s="19">
        <v>0</v>
      </c>
      <c r="AC17" s="103">
        <v>1</v>
      </c>
      <c r="AD17" s="8">
        <f t="shared" si="25"/>
        <v>0</v>
      </c>
      <c r="AE17" s="19">
        <v>0</v>
      </c>
      <c r="AF17" s="103">
        <v>1</v>
      </c>
      <c r="AG17" s="8">
        <f t="shared" si="21"/>
        <v>0</v>
      </c>
      <c r="AH17" s="19">
        <v>8</v>
      </c>
      <c r="AI17" s="103">
        <v>1</v>
      </c>
      <c r="AJ17" s="8">
        <f t="shared" si="22"/>
        <v>114.28571428571428</v>
      </c>
      <c r="AK17" s="34"/>
      <c r="AL17" s="34"/>
      <c r="AM17" s="40"/>
      <c r="AN17" s="34"/>
      <c r="AO17" s="34"/>
      <c r="AP17" s="40"/>
      <c r="AQ17" s="34"/>
      <c r="AR17" s="34"/>
      <c r="AS17" s="40"/>
      <c r="AT17" s="34"/>
      <c r="AU17" s="34"/>
      <c r="AV17" s="40"/>
      <c r="AW17" s="34"/>
      <c r="AX17" s="34"/>
      <c r="AY17" s="40"/>
      <c r="AZ17" s="34"/>
      <c r="BA17" s="54"/>
      <c r="BB17" s="40"/>
      <c r="BC17" s="34"/>
      <c r="BD17" s="54"/>
      <c r="BE17" s="40"/>
      <c r="BF17" s="19">
        <v>10</v>
      </c>
      <c r="BG17" s="103">
        <v>1</v>
      </c>
      <c r="BH17" s="8">
        <f t="shared" si="23"/>
        <v>166.66666666666669</v>
      </c>
      <c r="BI17" s="19">
        <v>8</v>
      </c>
      <c r="BJ17" s="103">
        <v>1</v>
      </c>
      <c r="BK17" s="8">
        <f t="shared" si="24"/>
        <v>200</v>
      </c>
      <c r="BL17" s="41">
        <f t="shared" si="5"/>
        <v>758</v>
      </c>
      <c r="BM17" s="110">
        <f t="shared" si="6"/>
        <v>11</v>
      </c>
      <c r="BN17" s="215">
        <f t="shared" si="7"/>
        <v>99.084967320261441</v>
      </c>
      <c r="BO17" s="219">
        <f t="shared" si="8"/>
        <v>732</v>
      </c>
      <c r="BP17" s="31">
        <f t="shared" si="9"/>
        <v>226</v>
      </c>
      <c r="BQ17" s="31">
        <f t="shared" si="10"/>
        <v>0</v>
      </c>
      <c r="BR17" s="31">
        <f t="shared" si="11"/>
        <v>243</v>
      </c>
      <c r="BS17" s="31">
        <f t="shared" si="12"/>
        <v>137</v>
      </c>
      <c r="BT17" s="31">
        <f t="shared" si="13"/>
        <v>0</v>
      </c>
      <c r="BU17" s="31">
        <f t="shared" si="14"/>
        <v>82</v>
      </c>
      <c r="BV17" s="217">
        <v>57</v>
      </c>
      <c r="BW17" s="217">
        <v>13</v>
      </c>
      <c r="BX17" s="31">
        <f t="shared" si="15"/>
        <v>8</v>
      </c>
      <c r="BY17" s="31">
        <f t="shared" si="16"/>
        <v>10</v>
      </c>
      <c r="BZ17" s="217">
        <v>8</v>
      </c>
      <c r="CA17" s="220">
        <f t="shared" si="17"/>
        <v>1516</v>
      </c>
    </row>
    <row r="18" spans="2:79">
      <c r="B18" s="119" t="s">
        <v>254</v>
      </c>
      <c r="C18" s="47" t="s">
        <v>14</v>
      </c>
      <c r="D18" s="19">
        <v>160</v>
      </c>
      <c r="E18" s="103">
        <v>1</v>
      </c>
      <c r="F18" s="8">
        <f t="shared" si="0"/>
        <v>116.7883211678832</v>
      </c>
      <c r="G18" s="19">
        <v>242</v>
      </c>
      <c r="H18" s="103">
        <v>1</v>
      </c>
      <c r="I18" s="8">
        <f t="shared" si="1"/>
        <v>99.588477366255148</v>
      </c>
      <c r="J18" s="19">
        <v>218</v>
      </c>
      <c r="K18" s="103">
        <v>1</v>
      </c>
      <c r="L18" s="8">
        <f t="shared" si="2"/>
        <v>100</v>
      </c>
      <c r="M18" s="19">
        <v>58</v>
      </c>
      <c r="N18" s="103">
        <v>1</v>
      </c>
      <c r="O18" s="8">
        <f t="shared" si="19"/>
        <v>101.75438596491229</v>
      </c>
      <c r="P18" s="19">
        <v>68</v>
      </c>
      <c r="Q18" s="103">
        <v>1</v>
      </c>
      <c r="R18" s="8">
        <f t="shared" si="18"/>
        <v>106.25</v>
      </c>
      <c r="S18" s="19">
        <v>14</v>
      </c>
      <c r="T18" s="103">
        <v>1</v>
      </c>
      <c r="U18" s="8">
        <f t="shared" si="20"/>
        <v>107.69230769230769</v>
      </c>
      <c r="V18" s="34"/>
      <c r="W18" s="34"/>
      <c r="X18" s="40"/>
      <c r="Y18" s="34"/>
      <c r="Z18" s="34"/>
      <c r="AA18" s="40"/>
      <c r="AB18" s="34"/>
      <c r="AC18" s="34"/>
      <c r="AD18" s="40"/>
      <c r="AE18" s="34"/>
      <c r="AF18" s="54"/>
      <c r="AG18" s="40"/>
      <c r="AH18" s="19">
        <v>7</v>
      </c>
      <c r="AI18" s="103">
        <v>1</v>
      </c>
      <c r="AJ18" s="8">
        <f t="shared" si="22"/>
        <v>87.5</v>
      </c>
      <c r="AK18" s="34"/>
      <c r="AL18" s="34"/>
      <c r="AM18" s="40"/>
      <c r="AN18" s="34"/>
      <c r="AO18" s="34"/>
      <c r="AP18" s="40"/>
      <c r="AQ18" s="34"/>
      <c r="AR18" s="34"/>
      <c r="AS18" s="40"/>
      <c r="AT18" s="34"/>
      <c r="AU18" s="34"/>
      <c r="AV18" s="40"/>
      <c r="AW18" s="34"/>
      <c r="AX18" s="34"/>
      <c r="AY18" s="40"/>
      <c r="AZ18" s="34"/>
      <c r="BA18" s="54"/>
      <c r="BB18" s="40"/>
      <c r="BC18" s="34"/>
      <c r="BD18" s="54"/>
      <c r="BE18" s="40"/>
      <c r="BF18" s="19">
        <v>9</v>
      </c>
      <c r="BG18" s="103">
        <v>1</v>
      </c>
      <c r="BH18" s="8">
        <f t="shared" si="23"/>
        <v>90</v>
      </c>
      <c r="BI18" s="19">
        <v>8</v>
      </c>
      <c r="BJ18" s="103">
        <v>1</v>
      </c>
      <c r="BK18" s="8">
        <f t="shared" si="24"/>
        <v>100</v>
      </c>
      <c r="BL18" s="41">
        <f t="shared" si="5"/>
        <v>784</v>
      </c>
      <c r="BM18" s="110">
        <f t="shared" si="6"/>
        <v>9</v>
      </c>
      <c r="BN18" s="215">
        <f t="shared" si="7"/>
        <v>103.43007915567281</v>
      </c>
      <c r="BO18" s="219">
        <f t="shared" si="8"/>
        <v>760</v>
      </c>
      <c r="BP18" s="31">
        <f t="shared" si="9"/>
        <v>225</v>
      </c>
      <c r="BQ18" s="31">
        <f t="shared" si="10"/>
        <v>0</v>
      </c>
      <c r="BR18" s="31">
        <f t="shared" si="11"/>
        <v>242</v>
      </c>
      <c r="BS18" s="31">
        <f t="shared" si="12"/>
        <v>160</v>
      </c>
      <c r="BT18" s="31">
        <f t="shared" si="13"/>
        <v>0</v>
      </c>
      <c r="BU18" s="31">
        <f t="shared" si="14"/>
        <v>85</v>
      </c>
      <c r="BV18" s="217">
        <v>58</v>
      </c>
      <c r="BW18" s="217">
        <v>14</v>
      </c>
      <c r="BX18" s="31">
        <f t="shared" si="15"/>
        <v>7</v>
      </c>
      <c r="BY18" s="31">
        <f t="shared" si="16"/>
        <v>9</v>
      </c>
      <c r="BZ18" s="217">
        <v>8</v>
      </c>
      <c r="CA18" s="220">
        <f t="shared" si="17"/>
        <v>1568</v>
      </c>
    </row>
    <row r="19" spans="2:79">
      <c r="B19" s="119" t="s">
        <v>255</v>
      </c>
      <c r="C19" s="47" t="s">
        <v>15</v>
      </c>
      <c r="D19" s="19">
        <v>176</v>
      </c>
      <c r="E19" s="103">
        <v>1</v>
      </c>
      <c r="F19" s="8">
        <f t="shared" si="0"/>
        <v>110.00000000000001</v>
      </c>
      <c r="G19" s="19">
        <v>247</v>
      </c>
      <c r="H19" s="103">
        <v>1</v>
      </c>
      <c r="I19" s="8">
        <f t="shared" si="1"/>
        <v>102.06611570247934</v>
      </c>
      <c r="J19" s="19">
        <v>259</v>
      </c>
      <c r="K19" s="103">
        <v>1</v>
      </c>
      <c r="L19" s="8">
        <f t="shared" si="2"/>
        <v>118.80733944954129</v>
      </c>
      <c r="M19" s="19">
        <v>60</v>
      </c>
      <c r="N19" s="103">
        <v>1</v>
      </c>
      <c r="O19" s="8">
        <f t="shared" si="19"/>
        <v>103.44827586206897</v>
      </c>
      <c r="P19" s="19">
        <v>73</v>
      </c>
      <c r="Q19" s="103">
        <v>1</v>
      </c>
      <c r="R19" s="8">
        <f t="shared" si="18"/>
        <v>107.35294117647058</v>
      </c>
      <c r="S19" s="19">
        <v>20</v>
      </c>
      <c r="T19" s="103">
        <v>1</v>
      </c>
      <c r="U19" s="8">
        <f t="shared" si="20"/>
        <v>142.85714285714286</v>
      </c>
      <c r="V19" s="34"/>
      <c r="W19" s="34"/>
      <c r="X19" s="40"/>
      <c r="Y19" s="34"/>
      <c r="Z19" s="34"/>
      <c r="AA19" s="40"/>
      <c r="AB19" s="34"/>
      <c r="AC19" s="34"/>
      <c r="AD19" s="40"/>
      <c r="AE19" s="34"/>
      <c r="AF19" s="54"/>
      <c r="AG19" s="40"/>
      <c r="AH19" s="19">
        <v>8</v>
      </c>
      <c r="AI19" s="103">
        <v>1</v>
      </c>
      <c r="AJ19" s="8">
        <f t="shared" si="22"/>
        <v>114.28571428571428</v>
      </c>
      <c r="AK19" s="34"/>
      <c r="AL19" s="34"/>
      <c r="AM19" s="40"/>
      <c r="AN19" s="34"/>
      <c r="AO19" s="34"/>
      <c r="AP19" s="40"/>
      <c r="AQ19" s="34"/>
      <c r="AR19" s="34"/>
      <c r="AS19" s="40"/>
      <c r="AT19" s="34"/>
      <c r="AU19" s="34"/>
      <c r="AV19" s="40"/>
      <c r="AW19" s="34"/>
      <c r="AX19" s="34"/>
      <c r="AY19" s="40"/>
      <c r="AZ19" s="34"/>
      <c r="BA19" s="54"/>
      <c r="BB19" s="40"/>
      <c r="BC19" s="34"/>
      <c r="BD19" s="54"/>
      <c r="BE19" s="40"/>
      <c r="BF19" s="19">
        <v>8</v>
      </c>
      <c r="BG19" s="103">
        <v>1</v>
      </c>
      <c r="BH19" s="8">
        <f t="shared" si="23"/>
        <v>88.888888888888886</v>
      </c>
      <c r="BI19" s="19">
        <v>6</v>
      </c>
      <c r="BJ19" s="103">
        <v>1</v>
      </c>
      <c r="BK19" s="8">
        <f t="shared" si="24"/>
        <v>75</v>
      </c>
      <c r="BL19" s="41">
        <f t="shared" si="5"/>
        <v>857</v>
      </c>
      <c r="BM19" s="110">
        <f t="shared" si="6"/>
        <v>9</v>
      </c>
      <c r="BN19" s="215">
        <f t="shared" si="7"/>
        <v>109.3112244897959</v>
      </c>
      <c r="BO19" s="219">
        <f t="shared" si="8"/>
        <v>835</v>
      </c>
      <c r="BP19" s="31">
        <f t="shared" si="9"/>
        <v>267</v>
      </c>
      <c r="BQ19" s="31">
        <f t="shared" si="10"/>
        <v>0</v>
      </c>
      <c r="BR19" s="31">
        <f t="shared" si="11"/>
        <v>247</v>
      </c>
      <c r="BS19" s="31">
        <f t="shared" si="12"/>
        <v>176</v>
      </c>
      <c r="BT19" s="31">
        <f t="shared" si="13"/>
        <v>0</v>
      </c>
      <c r="BU19" s="31">
        <f t="shared" si="14"/>
        <v>87</v>
      </c>
      <c r="BV19" s="217">
        <v>60</v>
      </c>
      <c r="BW19" s="217">
        <v>20</v>
      </c>
      <c r="BX19" s="31">
        <f t="shared" si="15"/>
        <v>8</v>
      </c>
      <c r="BY19" s="31">
        <f t="shared" si="16"/>
        <v>8</v>
      </c>
      <c r="BZ19" s="217">
        <v>6</v>
      </c>
      <c r="CA19" s="220">
        <f t="shared" si="17"/>
        <v>1714</v>
      </c>
    </row>
    <row r="20" spans="2:79">
      <c r="B20" s="119" t="s">
        <v>256</v>
      </c>
      <c r="C20" s="47" t="s">
        <v>16</v>
      </c>
      <c r="D20" s="19">
        <v>204</v>
      </c>
      <c r="E20" s="103">
        <v>1</v>
      </c>
      <c r="F20" s="8">
        <f t="shared" si="0"/>
        <v>115.90909090909092</v>
      </c>
      <c r="G20" s="19">
        <v>247</v>
      </c>
      <c r="H20" s="103">
        <v>1</v>
      </c>
      <c r="I20" s="8">
        <f t="shared" si="1"/>
        <v>100</v>
      </c>
      <c r="J20" s="19">
        <v>279</v>
      </c>
      <c r="K20" s="103">
        <v>1</v>
      </c>
      <c r="L20" s="8">
        <f t="shared" si="2"/>
        <v>107.72200772200773</v>
      </c>
      <c r="M20" s="19">
        <v>63</v>
      </c>
      <c r="N20" s="103">
        <v>1</v>
      </c>
      <c r="O20" s="8">
        <f t="shared" si="19"/>
        <v>105</v>
      </c>
      <c r="P20" s="19">
        <v>78</v>
      </c>
      <c r="Q20" s="103">
        <v>1</v>
      </c>
      <c r="R20" s="8">
        <f t="shared" si="18"/>
        <v>106.84931506849315</v>
      </c>
      <c r="S20" s="19">
        <v>24</v>
      </c>
      <c r="T20" s="103">
        <v>1</v>
      </c>
      <c r="U20" s="8">
        <f t="shared" si="20"/>
        <v>120</v>
      </c>
      <c r="V20" s="34"/>
      <c r="W20" s="34"/>
      <c r="X20" s="40"/>
      <c r="Y20" s="34"/>
      <c r="Z20" s="34"/>
      <c r="AA20" s="40"/>
      <c r="AB20" s="34"/>
      <c r="AC20" s="34"/>
      <c r="AD20" s="40"/>
      <c r="AE20" s="34"/>
      <c r="AF20" s="54"/>
      <c r="AG20" s="40"/>
      <c r="AH20" s="19">
        <v>7</v>
      </c>
      <c r="AI20" s="103">
        <v>1</v>
      </c>
      <c r="AJ20" s="8">
        <f t="shared" si="22"/>
        <v>87.5</v>
      </c>
      <c r="AK20" s="34"/>
      <c r="AL20" s="34"/>
      <c r="AM20" s="40"/>
      <c r="AN20" s="34"/>
      <c r="AO20" s="34"/>
      <c r="AP20" s="40"/>
      <c r="AQ20" s="34"/>
      <c r="AR20" s="34"/>
      <c r="AS20" s="40"/>
      <c r="AT20" s="34"/>
      <c r="AU20" s="34"/>
      <c r="AV20" s="40"/>
      <c r="AW20" s="34"/>
      <c r="AX20" s="34"/>
      <c r="AY20" s="40"/>
      <c r="AZ20" s="34"/>
      <c r="BA20" s="54"/>
      <c r="BB20" s="40"/>
      <c r="BC20" s="34"/>
      <c r="BD20" s="54"/>
      <c r="BE20" s="40"/>
      <c r="BF20" s="19">
        <v>8</v>
      </c>
      <c r="BG20" s="103">
        <v>1</v>
      </c>
      <c r="BH20" s="8">
        <f t="shared" si="23"/>
        <v>100</v>
      </c>
      <c r="BI20" s="19">
        <v>6</v>
      </c>
      <c r="BJ20" s="103">
        <v>1</v>
      </c>
      <c r="BK20" s="8">
        <f t="shared" si="24"/>
        <v>100</v>
      </c>
      <c r="BL20" s="41">
        <f t="shared" si="5"/>
        <v>916</v>
      </c>
      <c r="BM20" s="110">
        <f t="shared" si="6"/>
        <v>9</v>
      </c>
      <c r="BN20" s="215">
        <f t="shared" si="7"/>
        <v>106.88448074679113</v>
      </c>
      <c r="BO20" s="219">
        <f t="shared" si="8"/>
        <v>895</v>
      </c>
      <c r="BP20" s="31">
        <f t="shared" si="9"/>
        <v>286</v>
      </c>
      <c r="BQ20" s="31">
        <f t="shared" si="10"/>
        <v>0</v>
      </c>
      <c r="BR20" s="31">
        <f t="shared" si="11"/>
        <v>247</v>
      </c>
      <c r="BS20" s="31">
        <f t="shared" si="12"/>
        <v>204</v>
      </c>
      <c r="BT20" s="31">
        <f t="shared" si="13"/>
        <v>0</v>
      </c>
      <c r="BU20" s="31">
        <f t="shared" si="14"/>
        <v>92</v>
      </c>
      <c r="BV20" s="217">
        <v>63</v>
      </c>
      <c r="BW20" s="217">
        <v>24</v>
      </c>
      <c r="BX20" s="31">
        <f t="shared" si="15"/>
        <v>7</v>
      </c>
      <c r="BY20" s="31">
        <f t="shared" si="16"/>
        <v>8</v>
      </c>
      <c r="BZ20" s="217">
        <v>6</v>
      </c>
      <c r="CA20" s="220">
        <f t="shared" si="17"/>
        <v>1832</v>
      </c>
    </row>
    <row r="21" spans="2:79">
      <c r="B21" s="119" t="s">
        <v>257</v>
      </c>
      <c r="C21" s="47" t="s">
        <v>17</v>
      </c>
      <c r="D21" s="19">
        <v>212</v>
      </c>
      <c r="E21" s="103">
        <v>1</v>
      </c>
      <c r="F21" s="8">
        <f t="shared" si="0"/>
        <v>103.92156862745099</v>
      </c>
      <c r="G21" s="19">
        <v>256</v>
      </c>
      <c r="H21" s="103">
        <v>1</v>
      </c>
      <c r="I21" s="8">
        <f t="shared" si="1"/>
        <v>103.64372469635627</v>
      </c>
      <c r="J21" s="19">
        <v>296</v>
      </c>
      <c r="K21" s="103">
        <v>1</v>
      </c>
      <c r="L21" s="8">
        <f t="shared" si="2"/>
        <v>106.0931899641577</v>
      </c>
      <c r="M21" s="19">
        <v>65</v>
      </c>
      <c r="N21" s="103">
        <v>1</v>
      </c>
      <c r="O21" s="8">
        <f t="shared" si="19"/>
        <v>103.17460317460319</v>
      </c>
      <c r="P21" s="19">
        <v>83</v>
      </c>
      <c r="Q21" s="103">
        <v>1</v>
      </c>
      <c r="R21" s="8">
        <f t="shared" si="18"/>
        <v>106.41025641025641</v>
      </c>
      <c r="S21" s="19">
        <v>26</v>
      </c>
      <c r="T21" s="103">
        <v>1</v>
      </c>
      <c r="U21" s="8">
        <f t="shared" si="20"/>
        <v>108.33333333333333</v>
      </c>
      <c r="V21" s="34"/>
      <c r="W21" s="34"/>
      <c r="X21" s="40"/>
      <c r="Y21" s="34"/>
      <c r="Z21" s="34"/>
      <c r="AA21" s="40"/>
      <c r="AB21" s="34"/>
      <c r="AC21" s="34"/>
      <c r="AD21" s="40"/>
      <c r="AE21" s="34"/>
      <c r="AF21" s="54"/>
      <c r="AG21" s="40"/>
      <c r="AH21" s="19">
        <v>8</v>
      </c>
      <c r="AI21" s="103">
        <v>1</v>
      </c>
      <c r="AJ21" s="8">
        <f t="shared" si="22"/>
        <v>114.28571428571428</v>
      </c>
      <c r="AK21" s="34"/>
      <c r="AL21" s="34"/>
      <c r="AM21" s="40"/>
      <c r="AN21" s="34"/>
      <c r="AO21" s="34"/>
      <c r="AP21" s="40"/>
      <c r="AQ21" s="34"/>
      <c r="AR21" s="34"/>
      <c r="AS21" s="40"/>
      <c r="AT21" s="34"/>
      <c r="AU21" s="34"/>
      <c r="AV21" s="40"/>
      <c r="AW21" s="34"/>
      <c r="AX21" s="34"/>
      <c r="AY21" s="40"/>
      <c r="AZ21" s="34"/>
      <c r="BA21" s="54"/>
      <c r="BB21" s="40"/>
      <c r="BC21" s="34"/>
      <c r="BD21" s="54"/>
      <c r="BE21" s="40"/>
      <c r="BF21" s="19">
        <v>9</v>
      </c>
      <c r="BG21" s="103">
        <v>1</v>
      </c>
      <c r="BH21" s="8">
        <f t="shared" si="23"/>
        <v>112.5</v>
      </c>
      <c r="BI21" s="19">
        <v>6</v>
      </c>
      <c r="BJ21" s="103">
        <v>1</v>
      </c>
      <c r="BK21" s="8">
        <f t="shared" si="24"/>
        <v>100</v>
      </c>
      <c r="BL21" s="41">
        <f t="shared" si="5"/>
        <v>961</v>
      </c>
      <c r="BM21" s="110">
        <f t="shared" si="6"/>
        <v>9</v>
      </c>
      <c r="BN21" s="215">
        <f t="shared" si="7"/>
        <v>104.91266375545851</v>
      </c>
      <c r="BO21" s="219">
        <f t="shared" si="8"/>
        <v>938</v>
      </c>
      <c r="BP21" s="31">
        <f t="shared" si="9"/>
        <v>304</v>
      </c>
      <c r="BQ21" s="31">
        <f t="shared" si="10"/>
        <v>0</v>
      </c>
      <c r="BR21" s="31">
        <f t="shared" si="11"/>
        <v>256</v>
      </c>
      <c r="BS21" s="31">
        <f t="shared" si="12"/>
        <v>212</v>
      </c>
      <c r="BT21" s="31">
        <f t="shared" si="13"/>
        <v>0</v>
      </c>
      <c r="BU21" s="31">
        <f t="shared" si="14"/>
        <v>98</v>
      </c>
      <c r="BV21" s="217">
        <v>65</v>
      </c>
      <c r="BW21" s="217">
        <v>26</v>
      </c>
      <c r="BX21" s="31">
        <f t="shared" si="15"/>
        <v>8</v>
      </c>
      <c r="BY21" s="31">
        <f t="shared" si="16"/>
        <v>9</v>
      </c>
      <c r="BZ21" s="217">
        <v>6</v>
      </c>
      <c r="CA21" s="220">
        <f t="shared" si="17"/>
        <v>1922</v>
      </c>
    </row>
    <row r="22" spans="2:79">
      <c r="B22" s="119" t="s">
        <v>258</v>
      </c>
      <c r="C22" s="47" t="s">
        <v>18</v>
      </c>
      <c r="D22" s="19">
        <v>233</v>
      </c>
      <c r="E22" s="103">
        <v>1</v>
      </c>
      <c r="F22" s="8">
        <f t="shared" si="0"/>
        <v>109.90566037735849</v>
      </c>
      <c r="G22" s="19">
        <v>269</v>
      </c>
      <c r="H22" s="103">
        <v>1</v>
      </c>
      <c r="I22" s="8">
        <f t="shared" si="1"/>
        <v>105.078125</v>
      </c>
      <c r="J22" s="19">
        <v>317</v>
      </c>
      <c r="K22" s="103">
        <v>1</v>
      </c>
      <c r="L22" s="8">
        <f t="shared" si="2"/>
        <v>107.09459459459461</v>
      </c>
      <c r="M22" s="19">
        <v>73</v>
      </c>
      <c r="N22" s="103">
        <v>1</v>
      </c>
      <c r="O22" s="8">
        <f t="shared" si="19"/>
        <v>112.30769230769231</v>
      </c>
      <c r="P22" s="19">
        <v>91</v>
      </c>
      <c r="Q22" s="103">
        <v>1</v>
      </c>
      <c r="R22" s="8">
        <f t="shared" si="18"/>
        <v>109.63855421686748</v>
      </c>
      <c r="S22" s="19">
        <v>36</v>
      </c>
      <c r="T22" s="103">
        <v>1</v>
      </c>
      <c r="U22" s="8">
        <f t="shared" si="20"/>
        <v>138.46153846153845</v>
      </c>
      <c r="V22" s="34"/>
      <c r="W22" s="34"/>
      <c r="X22" s="40"/>
      <c r="Y22" s="34"/>
      <c r="Z22" s="34"/>
      <c r="AA22" s="40"/>
      <c r="AB22" s="34"/>
      <c r="AC22" s="34"/>
      <c r="AD22" s="40"/>
      <c r="AE22" s="34"/>
      <c r="AF22" s="54"/>
      <c r="AG22" s="40"/>
      <c r="AH22" s="19">
        <v>9</v>
      </c>
      <c r="AI22" s="103">
        <v>1</v>
      </c>
      <c r="AJ22" s="8">
        <f t="shared" si="22"/>
        <v>112.5</v>
      </c>
      <c r="AK22" s="34"/>
      <c r="AL22" s="34"/>
      <c r="AM22" s="40"/>
      <c r="AN22" s="34"/>
      <c r="AO22" s="34"/>
      <c r="AP22" s="40"/>
      <c r="AQ22" s="34"/>
      <c r="AR22" s="34"/>
      <c r="AS22" s="40"/>
      <c r="AT22" s="34"/>
      <c r="AU22" s="34"/>
      <c r="AV22" s="40"/>
      <c r="AW22" s="34"/>
      <c r="AX22" s="34"/>
      <c r="AY22" s="40"/>
      <c r="AZ22" s="34"/>
      <c r="BA22" s="54"/>
      <c r="BB22" s="40"/>
      <c r="BC22" s="34"/>
      <c r="BD22" s="54"/>
      <c r="BE22" s="40"/>
      <c r="BF22" s="19">
        <v>8</v>
      </c>
      <c r="BG22" s="103">
        <v>1</v>
      </c>
      <c r="BH22" s="8">
        <f t="shared" si="23"/>
        <v>88.888888888888886</v>
      </c>
      <c r="BI22" s="19">
        <v>5</v>
      </c>
      <c r="BJ22" s="103">
        <v>1</v>
      </c>
      <c r="BK22" s="8">
        <f t="shared" si="24"/>
        <v>83.333333333333343</v>
      </c>
      <c r="BL22" s="41">
        <f t="shared" si="5"/>
        <v>1041</v>
      </c>
      <c r="BM22" s="110">
        <f t="shared" si="6"/>
        <v>9</v>
      </c>
      <c r="BN22" s="215">
        <f t="shared" si="7"/>
        <v>108.32466181061395</v>
      </c>
      <c r="BO22" s="219">
        <f t="shared" si="8"/>
        <v>1019</v>
      </c>
      <c r="BP22" s="31">
        <f t="shared" si="9"/>
        <v>326</v>
      </c>
      <c r="BQ22" s="31">
        <f t="shared" si="10"/>
        <v>0</v>
      </c>
      <c r="BR22" s="31">
        <f t="shared" si="11"/>
        <v>269</v>
      </c>
      <c r="BS22" s="31">
        <f t="shared" si="12"/>
        <v>233</v>
      </c>
      <c r="BT22" s="31">
        <f t="shared" si="13"/>
        <v>0</v>
      </c>
      <c r="BU22" s="31">
        <f t="shared" si="14"/>
        <v>104</v>
      </c>
      <c r="BV22" s="217">
        <v>73</v>
      </c>
      <c r="BW22" s="217">
        <v>36</v>
      </c>
      <c r="BX22" s="31">
        <f t="shared" si="15"/>
        <v>9</v>
      </c>
      <c r="BY22" s="31">
        <f t="shared" si="16"/>
        <v>8</v>
      </c>
      <c r="BZ22" s="217">
        <v>5</v>
      </c>
      <c r="CA22" s="220">
        <f t="shared" si="17"/>
        <v>2082</v>
      </c>
    </row>
    <row r="23" spans="2:79">
      <c r="B23" s="119" t="s">
        <v>259</v>
      </c>
      <c r="C23" s="47" t="s">
        <v>19</v>
      </c>
      <c r="D23" s="19">
        <v>258</v>
      </c>
      <c r="E23" s="103">
        <v>1</v>
      </c>
      <c r="F23" s="8">
        <f t="shared" si="0"/>
        <v>110.72961373390558</v>
      </c>
      <c r="G23" s="19">
        <v>296</v>
      </c>
      <c r="H23" s="103">
        <v>1</v>
      </c>
      <c r="I23" s="8">
        <f t="shared" si="1"/>
        <v>110.03717472118959</v>
      </c>
      <c r="J23" s="19">
        <v>316</v>
      </c>
      <c r="K23" s="103">
        <v>1</v>
      </c>
      <c r="L23" s="8">
        <f t="shared" si="2"/>
        <v>99.684542586750794</v>
      </c>
      <c r="M23" s="19">
        <v>84</v>
      </c>
      <c r="N23" s="103">
        <v>1</v>
      </c>
      <c r="O23" s="8">
        <f t="shared" si="19"/>
        <v>115.06849315068493</v>
      </c>
      <c r="P23" s="19">
        <v>93</v>
      </c>
      <c r="Q23" s="103">
        <v>1</v>
      </c>
      <c r="R23" s="8">
        <f t="shared" si="18"/>
        <v>102.19780219780219</v>
      </c>
      <c r="S23" s="19">
        <v>43</v>
      </c>
      <c r="T23" s="103">
        <v>1</v>
      </c>
      <c r="U23" s="8">
        <f t="shared" si="20"/>
        <v>119.44444444444444</v>
      </c>
      <c r="V23" s="34"/>
      <c r="W23" s="34"/>
      <c r="X23" s="40"/>
      <c r="Y23" s="34"/>
      <c r="Z23" s="34"/>
      <c r="AA23" s="40"/>
      <c r="AB23" s="34"/>
      <c r="AC23" s="34"/>
      <c r="AD23" s="40"/>
      <c r="AE23" s="34"/>
      <c r="AF23" s="54"/>
      <c r="AG23" s="40"/>
      <c r="AH23" s="19">
        <v>10</v>
      </c>
      <c r="AI23" s="103">
        <v>1</v>
      </c>
      <c r="AJ23" s="8">
        <f t="shared" si="22"/>
        <v>111.11111111111111</v>
      </c>
      <c r="AK23" s="34"/>
      <c r="AL23" s="34"/>
      <c r="AM23" s="40"/>
      <c r="AN23" s="34"/>
      <c r="AO23" s="34"/>
      <c r="AP23" s="40"/>
      <c r="AQ23" s="34"/>
      <c r="AR23" s="34"/>
      <c r="AS23" s="40"/>
      <c r="AT23" s="34"/>
      <c r="AU23" s="34"/>
      <c r="AV23" s="40"/>
      <c r="AW23" s="34"/>
      <c r="AX23" s="34"/>
      <c r="AY23" s="40"/>
      <c r="AZ23" s="34"/>
      <c r="BA23" s="54"/>
      <c r="BB23" s="40"/>
      <c r="BC23" s="34"/>
      <c r="BD23" s="54"/>
      <c r="BE23" s="40"/>
      <c r="BF23" s="19">
        <v>9</v>
      </c>
      <c r="BG23" s="103">
        <v>1</v>
      </c>
      <c r="BH23" s="8">
        <f t="shared" si="23"/>
        <v>112.5</v>
      </c>
      <c r="BI23" s="19">
        <v>5</v>
      </c>
      <c r="BJ23" s="103">
        <v>1</v>
      </c>
      <c r="BK23" s="8">
        <f t="shared" si="24"/>
        <v>100</v>
      </c>
      <c r="BL23" s="41">
        <f t="shared" si="5"/>
        <v>1114</v>
      </c>
      <c r="BM23" s="110">
        <f t="shared" si="6"/>
        <v>9</v>
      </c>
      <c r="BN23" s="215">
        <f t="shared" si="7"/>
        <v>107.01248799231509</v>
      </c>
      <c r="BO23" s="219">
        <f t="shared" si="8"/>
        <v>1090</v>
      </c>
      <c r="BP23" s="31">
        <f t="shared" si="9"/>
        <v>326</v>
      </c>
      <c r="BQ23" s="31">
        <f t="shared" si="10"/>
        <v>0</v>
      </c>
      <c r="BR23" s="31">
        <f t="shared" si="11"/>
        <v>296</v>
      </c>
      <c r="BS23" s="31">
        <f t="shared" si="12"/>
        <v>258</v>
      </c>
      <c r="BT23" s="31">
        <f t="shared" si="13"/>
        <v>0</v>
      </c>
      <c r="BU23" s="31">
        <f t="shared" si="14"/>
        <v>107</v>
      </c>
      <c r="BV23" s="217">
        <v>84</v>
      </c>
      <c r="BW23" s="217">
        <v>43</v>
      </c>
      <c r="BX23" s="31">
        <f t="shared" si="15"/>
        <v>10</v>
      </c>
      <c r="BY23" s="31">
        <f t="shared" si="16"/>
        <v>9</v>
      </c>
      <c r="BZ23" s="217">
        <v>5</v>
      </c>
      <c r="CA23" s="220">
        <f t="shared" si="17"/>
        <v>2228</v>
      </c>
    </row>
    <row r="24" spans="2:79">
      <c r="B24" s="119" t="s">
        <v>260</v>
      </c>
      <c r="C24" s="47" t="s">
        <v>20</v>
      </c>
      <c r="D24" s="19">
        <v>261</v>
      </c>
      <c r="E24" s="103">
        <v>1</v>
      </c>
      <c r="F24" s="8">
        <f t="shared" si="0"/>
        <v>101.16279069767442</v>
      </c>
      <c r="G24" s="19">
        <v>313</v>
      </c>
      <c r="H24" s="103">
        <v>1</v>
      </c>
      <c r="I24" s="8">
        <f t="shared" si="1"/>
        <v>105.74324324324324</v>
      </c>
      <c r="J24" s="19">
        <v>341</v>
      </c>
      <c r="K24" s="103">
        <v>1</v>
      </c>
      <c r="L24" s="8">
        <f t="shared" si="2"/>
        <v>107.91139240506328</v>
      </c>
      <c r="M24" s="19">
        <v>90</v>
      </c>
      <c r="N24" s="103">
        <v>1</v>
      </c>
      <c r="O24" s="8">
        <f t="shared" si="19"/>
        <v>107.14285714285714</v>
      </c>
      <c r="P24" s="19">
        <v>95</v>
      </c>
      <c r="Q24" s="103">
        <v>1</v>
      </c>
      <c r="R24" s="8">
        <f t="shared" si="18"/>
        <v>102.15053763440861</v>
      </c>
      <c r="S24" s="19">
        <v>50</v>
      </c>
      <c r="T24" s="103">
        <v>1</v>
      </c>
      <c r="U24" s="8">
        <f t="shared" si="20"/>
        <v>116.27906976744187</v>
      </c>
      <c r="V24" s="34"/>
      <c r="W24" s="34"/>
      <c r="X24" s="40"/>
      <c r="Y24" s="34"/>
      <c r="Z24" s="34"/>
      <c r="AA24" s="40"/>
      <c r="AB24" s="34"/>
      <c r="AC24" s="34"/>
      <c r="AD24" s="40"/>
      <c r="AE24" s="34"/>
      <c r="AF24" s="54"/>
      <c r="AG24" s="40"/>
      <c r="AH24" s="19">
        <v>9</v>
      </c>
      <c r="AI24" s="103">
        <v>1</v>
      </c>
      <c r="AJ24" s="8">
        <f t="shared" si="22"/>
        <v>90</v>
      </c>
      <c r="AK24" s="34"/>
      <c r="AL24" s="34"/>
      <c r="AM24" s="40"/>
      <c r="AN24" s="34"/>
      <c r="AO24" s="34"/>
      <c r="AP24" s="40"/>
      <c r="AQ24" s="34"/>
      <c r="AR24" s="34"/>
      <c r="AS24" s="40"/>
      <c r="AT24" s="34"/>
      <c r="AU24" s="34"/>
      <c r="AV24" s="40"/>
      <c r="AW24" s="34"/>
      <c r="AX24" s="34"/>
      <c r="AY24" s="40"/>
      <c r="AZ24" s="34"/>
      <c r="BA24" s="54"/>
      <c r="BB24" s="40"/>
      <c r="BC24" s="34"/>
      <c r="BD24" s="54"/>
      <c r="BE24" s="40"/>
      <c r="BF24" s="19">
        <v>8</v>
      </c>
      <c r="BG24" s="103">
        <v>1</v>
      </c>
      <c r="BH24" s="8">
        <f t="shared" si="23"/>
        <v>88.888888888888886</v>
      </c>
      <c r="BI24" s="19">
        <v>5</v>
      </c>
      <c r="BJ24" s="103">
        <v>1</v>
      </c>
      <c r="BK24" s="8">
        <f t="shared" si="24"/>
        <v>100</v>
      </c>
      <c r="BL24" s="41">
        <f t="shared" si="5"/>
        <v>1172</v>
      </c>
      <c r="BM24" s="110">
        <f t="shared" si="6"/>
        <v>9</v>
      </c>
      <c r="BN24" s="215">
        <f t="shared" si="7"/>
        <v>105.2064631956912</v>
      </c>
      <c r="BO24" s="219">
        <f t="shared" si="8"/>
        <v>1150</v>
      </c>
      <c r="BP24" s="31">
        <f t="shared" si="9"/>
        <v>350</v>
      </c>
      <c r="BQ24" s="31">
        <f t="shared" si="10"/>
        <v>0</v>
      </c>
      <c r="BR24" s="31">
        <f t="shared" si="11"/>
        <v>313</v>
      </c>
      <c r="BS24" s="31">
        <f t="shared" si="12"/>
        <v>261</v>
      </c>
      <c r="BT24" s="31">
        <f t="shared" si="13"/>
        <v>0</v>
      </c>
      <c r="BU24" s="31">
        <f t="shared" si="14"/>
        <v>108</v>
      </c>
      <c r="BV24" s="217">
        <v>90</v>
      </c>
      <c r="BW24" s="217">
        <v>50</v>
      </c>
      <c r="BX24" s="31">
        <f t="shared" si="15"/>
        <v>9</v>
      </c>
      <c r="BY24" s="31">
        <f t="shared" si="16"/>
        <v>8</v>
      </c>
      <c r="BZ24" s="217">
        <v>5</v>
      </c>
      <c r="CA24" s="220">
        <f t="shared" si="17"/>
        <v>2344</v>
      </c>
    </row>
    <row r="25" spans="2:79">
      <c r="B25" s="119" t="s">
        <v>261</v>
      </c>
      <c r="C25" s="47" t="s">
        <v>21</v>
      </c>
      <c r="D25" s="19">
        <v>251</v>
      </c>
      <c r="E25" s="103">
        <v>1</v>
      </c>
      <c r="F25" s="8">
        <f t="shared" si="0"/>
        <v>96.168582375478934</v>
      </c>
      <c r="G25" s="19">
        <v>315</v>
      </c>
      <c r="H25" s="103">
        <v>1</v>
      </c>
      <c r="I25" s="8">
        <f t="shared" si="1"/>
        <v>100.63897763578275</v>
      </c>
      <c r="J25" s="19">
        <v>344</v>
      </c>
      <c r="K25" s="103">
        <v>1</v>
      </c>
      <c r="L25" s="8">
        <f t="shared" si="2"/>
        <v>100.87976539589442</v>
      </c>
      <c r="M25" s="19">
        <v>99</v>
      </c>
      <c r="N25" s="103">
        <v>1</v>
      </c>
      <c r="O25" s="8">
        <f t="shared" si="19"/>
        <v>110.00000000000001</v>
      </c>
      <c r="P25" s="19">
        <v>96</v>
      </c>
      <c r="Q25" s="103">
        <v>1</v>
      </c>
      <c r="R25" s="8">
        <f t="shared" si="18"/>
        <v>101.05263157894737</v>
      </c>
      <c r="S25" s="19">
        <v>45</v>
      </c>
      <c r="T25" s="103">
        <v>1</v>
      </c>
      <c r="U25" s="8">
        <f t="shared" si="20"/>
        <v>90</v>
      </c>
      <c r="V25" s="34"/>
      <c r="W25" s="34"/>
      <c r="X25" s="40"/>
      <c r="Y25" s="34"/>
      <c r="Z25" s="34"/>
      <c r="AA25" s="40"/>
      <c r="AB25" s="34"/>
      <c r="AC25" s="34"/>
      <c r="AD25" s="40"/>
      <c r="AE25" s="34"/>
      <c r="AF25" s="54"/>
      <c r="AG25" s="40"/>
      <c r="AH25" s="19">
        <v>9</v>
      </c>
      <c r="AI25" s="103">
        <v>1</v>
      </c>
      <c r="AJ25" s="8">
        <f t="shared" si="22"/>
        <v>100</v>
      </c>
      <c r="AK25" s="34"/>
      <c r="AL25" s="34"/>
      <c r="AM25" s="40"/>
      <c r="AN25" s="34"/>
      <c r="AO25" s="34"/>
      <c r="AP25" s="40"/>
      <c r="AQ25" s="34"/>
      <c r="AR25" s="34"/>
      <c r="AS25" s="40"/>
      <c r="AT25" s="34"/>
      <c r="AU25" s="34"/>
      <c r="AV25" s="40"/>
      <c r="AW25" s="34"/>
      <c r="AX25" s="34"/>
      <c r="AY25" s="40"/>
      <c r="AZ25" s="34"/>
      <c r="BA25" s="54"/>
      <c r="BB25" s="40"/>
      <c r="BC25" s="34"/>
      <c r="BD25" s="54"/>
      <c r="BE25" s="40"/>
      <c r="BF25" s="19">
        <v>7</v>
      </c>
      <c r="BG25" s="103">
        <v>1</v>
      </c>
      <c r="BH25" s="8">
        <f t="shared" si="23"/>
        <v>87.5</v>
      </c>
      <c r="BI25" s="19">
        <v>4</v>
      </c>
      <c r="BJ25" s="103">
        <v>1</v>
      </c>
      <c r="BK25" s="8">
        <f t="shared" si="24"/>
        <v>80</v>
      </c>
      <c r="BL25" s="41">
        <f t="shared" si="5"/>
        <v>1170</v>
      </c>
      <c r="BM25" s="110">
        <f t="shared" si="6"/>
        <v>9</v>
      </c>
      <c r="BN25" s="215">
        <f t="shared" si="7"/>
        <v>99.829351535836182</v>
      </c>
      <c r="BO25" s="219">
        <f t="shared" si="8"/>
        <v>1150</v>
      </c>
      <c r="BP25" s="31">
        <f t="shared" si="9"/>
        <v>353</v>
      </c>
      <c r="BQ25" s="31">
        <f t="shared" si="10"/>
        <v>0</v>
      </c>
      <c r="BR25" s="31">
        <f t="shared" si="11"/>
        <v>315</v>
      </c>
      <c r="BS25" s="31">
        <f t="shared" si="12"/>
        <v>251</v>
      </c>
      <c r="BT25" s="31">
        <f t="shared" si="13"/>
        <v>0</v>
      </c>
      <c r="BU25" s="31">
        <f t="shared" si="14"/>
        <v>107</v>
      </c>
      <c r="BV25" s="217">
        <v>99</v>
      </c>
      <c r="BW25" s="217">
        <v>45</v>
      </c>
      <c r="BX25" s="31">
        <f t="shared" si="15"/>
        <v>9</v>
      </c>
      <c r="BY25" s="31">
        <f t="shared" si="16"/>
        <v>7</v>
      </c>
      <c r="BZ25" s="217">
        <v>4</v>
      </c>
      <c r="CA25" s="220">
        <f t="shared" si="17"/>
        <v>2340</v>
      </c>
    </row>
    <row r="26" spans="2:79">
      <c r="B26" s="119" t="s">
        <v>262</v>
      </c>
      <c r="C26" s="47" t="s">
        <v>22</v>
      </c>
      <c r="D26" s="19">
        <v>250</v>
      </c>
      <c r="E26" s="103">
        <v>1</v>
      </c>
      <c r="F26" s="8">
        <f t="shared" si="0"/>
        <v>99.601593625498012</v>
      </c>
      <c r="G26" s="19">
        <v>287</v>
      </c>
      <c r="H26" s="103">
        <v>1</v>
      </c>
      <c r="I26" s="8">
        <f t="shared" si="1"/>
        <v>91.111111111111114</v>
      </c>
      <c r="J26" s="19">
        <v>313</v>
      </c>
      <c r="K26" s="103">
        <v>1</v>
      </c>
      <c r="L26" s="8">
        <f t="shared" si="2"/>
        <v>90.988372093023244</v>
      </c>
      <c r="M26" s="19">
        <v>100</v>
      </c>
      <c r="N26" s="103">
        <v>1</v>
      </c>
      <c r="O26" s="8">
        <f t="shared" si="19"/>
        <v>101.01010101010101</v>
      </c>
      <c r="P26" s="19">
        <v>90</v>
      </c>
      <c r="Q26" s="103">
        <v>1</v>
      </c>
      <c r="R26" s="8">
        <f t="shared" si="18"/>
        <v>93.75</v>
      </c>
      <c r="S26" s="19">
        <v>38</v>
      </c>
      <c r="T26" s="103">
        <v>1</v>
      </c>
      <c r="U26" s="8">
        <f t="shared" si="20"/>
        <v>84.444444444444443</v>
      </c>
      <c r="V26" s="34"/>
      <c r="W26" s="34"/>
      <c r="X26" s="40"/>
      <c r="Y26" s="34"/>
      <c r="Z26" s="34"/>
      <c r="AA26" s="40"/>
      <c r="AB26" s="34"/>
      <c r="AC26" s="34"/>
      <c r="AD26" s="40"/>
      <c r="AE26" s="34"/>
      <c r="AF26" s="54"/>
      <c r="AG26" s="40"/>
      <c r="AH26" s="19">
        <v>10</v>
      </c>
      <c r="AI26" s="103">
        <v>1</v>
      </c>
      <c r="AJ26" s="8">
        <f t="shared" si="22"/>
        <v>111.11111111111111</v>
      </c>
      <c r="AK26" s="34"/>
      <c r="AL26" s="34"/>
      <c r="AM26" s="40"/>
      <c r="AN26" s="34"/>
      <c r="AO26" s="34"/>
      <c r="AP26" s="40"/>
      <c r="AQ26" s="34"/>
      <c r="AR26" s="34"/>
      <c r="AS26" s="40"/>
      <c r="AT26" s="34"/>
      <c r="AU26" s="34"/>
      <c r="AV26" s="40"/>
      <c r="AW26" s="34"/>
      <c r="AX26" s="34"/>
      <c r="AY26" s="40"/>
      <c r="AZ26" s="34"/>
      <c r="BA26" s="54"/>
      <c r="BB26" s="40"/>
      <c r="BC26" s="34"/>
      <c r="BD26" s="54"/>
      <c r="BE26" s="40"/>
      <c r="BF26" s="19">
        <v>7</v>
      </c>
      <c r="BG26" s="103">
        <v>1</v>
      </c>
      <c r="BH26" s="8">
        <f t="shared" si="23"/>
        <v>100</v>
      </c>
      <c r="BI26" s="19">
        <v>3</v>
      </c>
      <c r="BJ26" s="103">
        <v>1</v>
      </c>
      <c r="BK26" s="8">
        <f t="shared" si="24"/>
        <v>75</v>
      </c>
      <c r="BL26" s="41">
        <f t="shared" si="5"/>
        <v>1098</v>
      </c>
      <c r="BM26" s="110">
        <f t="shared" si="6"/>
        <v>9</v>
      </c>
      <c r="BN26" s="215">
        <f t="shared" si="7"/>
        <v>93.84615384615384</v>
      </c>
      <c r="BO26" s="219">
        <f t="shared" si="8"/>
        <v>1078</v>
      </c>
      <c r="BP26" s="31">
        <f t="shared" si="9"/>
        <v>323</v>
      </c>
      <c r="BQ26" s="31">
        <f t="shared" si="10"/>
        <v>0</v>
      </c>
      <c r="BR26" s="31">
        <f t="shared" si="11"/>
        <v>287</v>
      </c>
      <c r="BS26" s="31">
        <f t="shared" si="12"/>
        <v>250</v>
      </c>
      <c r="BT26" s="31">
        <f t="shared" si="13"/>
        <v>0</v>
      </c>
      <c r="BU26" s="31">
        <f t="shared" si="14"/>
        <v>100</v>
      </c>
      <c r="BV26" s="217">
        <v>100</v>
      </c>
      <c r="BW26" s="217">
        <v>38</v>
      </c>
      <c r="BX26" s="31">
        <f t="shared" si="15"/>
        <v>10</v>
      </c>
      <c r="BY26" s="31">
        <f t="shared" si="16"/>
        <v>7</v>
      </c>
      <c r="BZ26" s="217">
        <v>3</v>
      </c>
      <c r="CA26" s="220">
        <f t="shared" si="17"/>
        <v>2196</v>
      </c>
    </row>
    <row r="27" spans="2:79">
      <c r="B27" s="119" t="s">
        <v>263</v>
      </c>
      <c r="C27" s="47" t="s">
        <v>23</v>
      </c>
      <c r="D27" s="19">
        <v>263</v>
      </c>
      <c r="E27" s="103">
        <v>1</v>
      </c>
      <c r="F27" s="8">
        <f t="shared" si="0"/>
        <v>105.2</v>
      </c>
      <c r="G27" s="19">
        <v>255</v>
      </c>
      <c r="H27" s="103">
        <v>1</v>
      </c>
      <c r="I27" s="8">
        <f t="shared" si="1"/>
        <v>88.850174216027881</v>
      </c>
      <c r="J27" s="19">
        <v>189</v>
      </c>
      <c r="K27" s="103">
        <v>1</v>
      </c>
      <c r="L27" s="8">
        <f t="shared" si="2"/>
        <v>60.383386581469644</v>
      </c>
      <c r="M27" s="19">
        <v>105</v>
      </c>
      <c r="N27" s="103">
        <v>1</v>
      </c>
      <c r="O27" s="8">
        <f t="shared" si="19"/>
        <v>105</v>
      </c>
      <c r="P27" s="19">
        <v>94</v>
      </c>
      <c r="Q27" s="103">
        <v>1</v>
      </c>
      <c r="R27" s="8">
        <f t="shared" si="18"/>
        <v>104.44444444444446</v>
      </c>
      <c r="S27" s="19">
        <v>39</v>
      </c>
      <c r="T27" s="103">
        <v>1</v>
      </c>
      <c r="U27" s="8">
        <f t="shared" si="20"/>
        <v>102.63157894736842</v>
      </c>
      <c r="V27" s="34"/>
      <c r="W27" s="34"/>
      <c r="X27" s="40"/>
      <c r="Y27" s="34"/>
      <c r="Z27" s="34"/>
      <c r="AA27" s="40"/>
      <c r="AB27" s="34"/>
      <c r="AC27" s="34"/>
      <c r="AD27" s="40"/>
      <c r="AE27" s="34"/>
      <c r="AF27" s="54"/>
      <c r="AG27" s="40"/>
      <c r="AH27" s="19">
        <v>15</v>
      </c>
      <c r="AI27" s="103">
        <v>1</v>
      </c>
      <c r="AJ27" s="8">
        <f t="shared" si="22"/>
        <v>150</v>
      </c>
      <c r="AK27" s="34"/>
      <c r="AL27" s="34"/>
      <c r="AM27" s="40"/>
      <c r="AN27" s="34"/>
      <c r="AO27" s="34"/>
      <c r="AP27" s="40"/>
      <c r="AQ27" s="34"/>
      <c r="AR27" s="34"/>
      <c r="AS27" s="40"/>
      <c r="AT27" s="34"/>
      <c r="AU27" s="34"/>
      <c r="AV27" s="40"/>
      <c r="AW27" s="34"/>
      <c r="AX27" s="34"/>
      <c r="AY27" s="40"/>
      <c r="AZ27" s="34"/>
      <c r="BA27" s="54"/>
      <c r="BB27" s="40"/>
      <c r="BC27" s="34"/>
      <c r="BD27" s="54"/>
      <c r="BE27" s="40"/>
      <c r="BF27" s="19">
        <v>7</v>
      </c>
      <c r="BG27" s="103">
        <v>1</v>
      </c>
      <c r="BH27" s="8">
        <f t="shared" si="23"/>
        <v>100</v>
      </c>
      <c r="BI27" s="19">
        <v>2</v>
      </c>
      <c r="BJ27" s="103">
        <v>1</v>
      </c>
      <c r="BK27" s="8">
        <f t="shared" si="24"/>
        <v>66.666666666666657</v>
      </c>
      <c r="BL27" s="41">
        <f t="shared" si="5"/>
        <v>969</v>
      </c>
      <c r="BM27" s="110">
        <f t="shared" si="6"/>
        <v>9</v>
      </c>
      <c r="BN27" s="215">
        <f t="shared" si="7"/>
        <v>88.251366120218577</v>
      </c>
      <c r="BO27" s="219">
        <f t="shared" si="8"/>
        <v>945</v>
      </c>
      <c r="BP27" s="31">
        <f t="shared" si="9"/>
        <v>204</v>
      </c>
      <c r="BQ27" s="31">
        <f t="shared" si="10"/>
        <v>0</v>
      </c>
      <c r="BR27" s="31">
        <f t="shared" si="11"/>
        <v>255</v>
      </c>
      <c r="BS27" s="31">
        <f t="shared" si="12"/>
        <v>263</v>
      </c>
      <c r="BT27" s="31">
        <f t="shared" si="13"/>
        <v>0</v>
      </c>
      <c r="BU27" s="31">
        <f t="shared" si="14"/>
        <v>103</v>
      </c>
      <c r="BV27" s="217">
        <v>105</v>
      </c>
      <c r="BW27" s="217">
        <v>39</v>
      </c>
      <c r="BX27" s="31">
        <f t="shared" si="15"/>
        <v>15</v>
      </c>
      <c r="BY27" s="31">
        <f t="shared" si="16"/>
        <v>7</v>
      </c>
      <c r="BZ27" s="217">
        <v>2</v>
      </c>
      <c r="CA27" s="220">
        <f t="shared" si="17"/>
        <v>1938</v>
      </c>
    </row>
    <row r="28" spans="2:79">
      <c r="B28" s="119" t="s">
        <v>264</v>
      </c>
      <c r="C28" s="47" t="s">
        <v>24</v>
      </c>
      <c r="D28" s="19">
        <v>276</v>
      </c>
      <c r="E28" s="103">
        <v>1</v>
      </c>
      <c r="F28" s="8">
        <f t="shared" si="0"/>
        <v>104.94296577946768</v>
      </c>
      <c r="G28" s="19">
        <v>261</v>
      </c>
      <c r="H28" s="103">
        <v>1</v>
      </c>
      <c r="I28" s="8">
        <f t="shared" si="1"/>
        <v>102.35294117647058</v>
      </c>
      <c r="J28" s="19">
        <v>186</v>
      </c>
      <c r="K28" s="103">
        <v>1</v>
      </c>
      <c r="L28" s="8">
        <f t="shared" si="2"/>
        <v>98.412698412698404</v>
      </c>
      <c r="M28" s="19">
        <v>111</v>
      </c>
      <c r="N28" s="103">
        <v>1</v>
      </c>
      <c r="O28" s="8">
        <f t="shared" si="19"/>
        <v>105.71428571428572</v>
      </c>
      <c r="P28" s="19">
        <v>103</v>
      </c>
      <c r="Q28" s="103">
        <v>1</v>
      </c>
      <c r="R28" s="8">
        <f t="shared" si="18"/>
        <v>109.57446808510637</v>
      </c>
      <c r="S28" s="19">
        <v>40</v>
      </c>
      <c r="T28" s="103">
        <v>1</v>
      </c>
      <c r="U28" s="8">
        <f t="shared" si="20"/>
        <v>102.56410256410255</v>
      </c>
      <c r="V28" s="34"/>
      <c r="W28" s="34"/>
      <c r="X28" s="40"/>
      <c r="Y28" s="34"/>
      <c r="Z28" s="34"/>
      <c r="AA28" s="40"/>
      <c r="AB28" s="34"/>
      <c r="AC28" s="34"/>
      <c r="AD28" s="40"/>
      <c r="AE28" s="34"/>
      <c r="AF28" s="54"/>
      <c r="AG28" s="40"/>
      <c r="AH28" s="19">
        <v>19</v>
      </c>
      <c r="AI28" s="103">
        <v>1</v>
      </c>
      <c r="AJ28" s="8">
        <f t="shared" si="22"/>
        <v>126.66666666666666</v>
      </c>
      <c r="AK28" s="34"/>
      <c r="AL28" s="34"/>
      <c r="AM28" s="40"/>
      <c r="AN28" s="34"/>
      <c r="AO28" s="34"/>
      <c r="AP28" s="40"/>
      <c r="AQ28" s="34"/>
      <c r="AR28" s="34"/>
      <c r="AS28" s="40"/>
      <c r="AT28" s="34"/>
      <c r="AU28" s="34"/>
      <c r="AV28" s="40"/>
      <c r="AW28" s="34"/>
      <c r="AX28" s="34"/>
      <c r="AY28" s="40"/>
      <c r="AZ28" s="34"/>
      <c r="BA28" s="54"/>
      <c r="BB28" s="40"/>
      <c r="BC28" s="34"/>
      <c r="BD28" s="54"/>
      <c r="BE28" s="40"/>
      <c r="BF28" s="19">
        <v>8</v>
      </c>
      <c r="BG28" s="103">
        <v>1</v>
      </c>
      <c r="BH28" s="8">
        <f t="shared" si="23"/>
        <v>114.28571428571428</v>
      </c>
      <c r="BI28" s="19">
        <v>3</v>
      </c>
      <c r="BJ28" s="103">
        <v>1</v>
      </c>
      <c r="BK28" s="8">
        <f t="shared" si="24"/>
        <v>150</v>
      </c>
      <c r="BL28" s="41">
        <f t="shared" si="5"/>
        <v>1007</v>
      </c>
      <c r="BM28" s="110">
        <f t="shared" si="6"/>
        <v>9</v>
      </c>
      <c r="BN28" s="215">
        <f t="shared" si="7"/>
        <v>103.92156862745099</v>
      </c>
      <c r="BO28" s="219">
        <f t="shared" si="8"/>
        <v>977</v>
      </c>
      <c r="BP28" s="31">
        <f t="shared" si="9"/>
        <v>205</v>
      </c>
      <c r="BQ28" s="31">
        <f t="shared" si="10"/>
        <v>0</v>
      </c>
      <c r="BR28" s="31">
        <f t="shared" si="11"/>
        <v>261</v>
      </c>
      <c r="BS28" s="31">
        <f t="shared" si="12"/>
        <v>276</v>
      </c>
      <c r="BT28" s="31">
        <f t="shared" si="13"/>
        <v>0</v>
      </c>
      <c r="BU28" s="31">
        <f t="shared" si="14"/>
        <v>114</v>
      </c>
      <c r="BV28" s="217">
        <v>111</v>
      </c>
      <c r="BW28" s="217">
        <v>40</v>
      </c>
      <c r="BX28" s="31">
        <f t="shared" si="15"/>
        <v>19</v>
      </c>
      <c r="BY28" s="31">
        <f t="shared" si="16"/>
        <v>8</v>
      </c>
      <c r="BZ28" s="217">
        <v>3</v>
      </c>
      <c r="CA28" s="220">
        <f t="shared" si="17"/>
        <v>2014</v>
      </c>
    </row>
    <row r="29" spans="2:79">
      <c r="B29" s="119" t="s">
        <v>265</v>
      </c>
      <c r="C29" s="47" t="s">
        <v>25</v>
      </c>
      <c r="D29" s="19">
        <v>275</v>
      </c>
      <c r="E29" s="103">
        <v>1</v>
      </c>
      <c r="F29" s="8">
        <f t="shared" si="0"/>
        <v>99.637681159420282</v>
      </c>
      <c r="G29" s="19">
        <v>265</v>
      </c>
      <c r="H29" s="103">
        <v>1</v>
      </c>
      <c r="I29" s="8">
        <f t="shared" si="1"/>
        <v>101.53256704980842</v>
      </c>
      <c r="J29" s="19">
        <v>183</v>
      </c>
      <c r="K29" s="103">
        <v>1</v>
      </c>
      <c r="L29" s="8">
        <f t="shared" si="2"/>
        <v>98.387096774193552</v>
      </c>
      <c r="M29" s="19">
        <v>108</v>
      </c>
      <c r="N29" s="103">
        <v>1</v>
      </c>
      <c r="O29" s="8">
        <f t="shared" si="19"/>
        <v>97.297297297297305</v>
      </c>
      <c r="P29" s="19">
        <v>105</v>
      </c>
      <c r="Q29" s="103">
        <v>1</v>
      </c>
      <c r="R29" s="8">
        <f t="shared" si="18"/>
        <v>101.94174757281553</v>
      </c>
      <c r="S29" s="19">
        <v>36</v>
      </c>
      <c r="T29" s="103">
        <v>1</v>
      </c>
      <c r="U29" s="8">
        <f t="shared" si="20"/>
        <v>90</v>
      </c>
      <c r="V29" s="34"/>
      <c r="W29" s="34"/>
      <c r="X29" s="40"/>
      <c r="Y29" s="34"/>
      <c r="Z29" s="34"/>
      <c r="AA29" s="40"/>
      <c r="AB29" s="34"/>
      <c r="AC29" s="34"/>
      <c r="AD29" s="40"/>
      <c r="AE29" s="34"/>
      <c r="AF29" s="54"/>
      <c r="AG29" s="40"/>
      <c r="AH29" s="19">
        <v>18</v>
      </c>
      <c r="AI29" s="103">
        <v>1</v>
      </c>
      <c r="AJ29" s="8">
        <f t="shared" si="22"/>
        <v>94.73684210526315</v>
      </c>
      <c r="AK29" s="34"/>
      <c r="AL29" s="34"/>
      <c r="AM29" s="40"/>
      <c r="AN29" s="34"/>
      <c r="AO29" s="34"/>
      <c r="AP29" s="40"/>
      <c r="AQ29" s="34"/>
      <c r="AR29" s="34"/>
      <c r="AS29" s="40"/>
      <c r="AT29" s="34"/>
      <c r="AU29" s="34"/>
      <c r="AV29" s="40"/>
      <c r="AW29" s="34"/>
      <c r="AX29" s="34"/>
      <c r="AY29" s="40"/>
      <c r="AZ29" s="34"/>
      <c r="BA29" s="54"/>
      <c r="BB29" s="40"/>
      <c r="BC29" s="34"/>
      <c r="BD29" s="54"/>
      <c r="BE29" s="40"/>
      <c r="BF29" s="19">
        <v>8</v>
      </c>
      <c r="BG29" s="103">
        <v>1</v>
      </c>
      <c r="BH29" s="8">
        <f t="shared" si="23"/>
        <v>100</v>
      </c>
      <c r="BI29" s="19">
        <v>4</v>
      </c>
      <c r="BJ29" s="103">
        <v>1</v>
      </c>
      <c r="BK29" s="8">
        <f t="shared" si="24"/>
        <v>133.33333333333331</v>
      </c>
      <c r="BL29" s="41">
        <f t="shared" si="5"/>
        <v>1002</v>
      </c>
      <c r="BM29" s="110">
        <f t="shared" si="6"/>
        <v>9</v>
      </c>
      <c r="BN29" s="215">
        <f t="shared" si="7"/>
        <v>99.50347567030785</v>
      </c>
      <c r="BO29" s="219">
        <f t="shared" si="8"/>
        <v>972</v>
      </c>
      <c r="BP29" s="31">
        <f t="shared" si="9"/>
        <v>201</v>
      </c>
      <c r="BQ29" s="31">
        <f t="shared" si="10"/>
        <v>0</v>
      </c>
      <c r="BR29" s="31">
        <f t="shared" si="11"/>
        <v>265</v>
      </c>
      <c r="BS29" s="31">
        <f t="shared" si="12"/>
        <v>275</v>
      </c>
      <c r="BT29" s="31">
        <f t="shared" si="13"/>
        <v>0</v>
      </c>
      <c r="BU29" s="31">
        <f t="shared" si="14"/>
        <v>117</v>
      </c>
      <c r="BV29" s="217">
        <v>108</v>
      </c>
      <c r="BW29" s="217">
        <v>36</v>
      </c>
      <c r="BX29" s="31">
        <f t="shared" si="15"/>
        <v>18</v>
      </c>
      <c r="BY29" s="31">
        <f t="shared" si="16"/>
        <v>8</v>
      </c>
      <c r="BZ29" s="217">
        <v>4</v>
      </c>
      <c r="CA29" s="220">
        <f t="shared" si="17"/>
        <v>2004</v>
      </c>
    </row>
    <row r="30" spans="2:79">
      <c r="B30" s="119" t="s">
        <v>266</v>
      </c>
      <c r="C30" s="47" t="s">
        <v>26</v>
      </c>
      <c r="D30" s="19">
        <v>285</v>
      </c>
      <c r="E30" s="103">
        <v>1</v>
      </c>
      <c r="F30" s="8">
        <f t="shared" si="0"/>
        <v>103.63636363636364</v>
      </c>
      <c r="G30" s="19">
        <v>218</v>
      </c>
      <c r="H30" s="103">
        <v>1</v>
      </c>
      <c r="I30" s="8">
        <f t="shared" si="1"/>
        <v>82.264150943396231</v>
      </c>
      <c r="J30" s="19">
        <v>177</v>
      </c>
      <c r="K30" s="103">
        <v>1</v>
      </c>
      <c r="L30" s="8">
        <f t="shared" si="2"/>
        <v>96.721311475409834</v>
      </c>
      <c r="M30" s="19">
        <v>108</v>
      </c>
      <c r="N30" s="103">
        <v>1</v>
      </c>
      <c r="O30" s="8">
        <f t="shared" si="19"/>
        <v>100</v>
      </c>
      <c r="P30" s="19">
        <v>105</v>
      </c>
      <c r="Q30" s="103">
        <v>1</v>
      </c>
      <c r="R30" s="8">
        <f t="shared" si="18"/>
        <v>100</v>
      </c>
      <c r="S30" s="19">
        <v>32</v>
      </c>
      <c r="T30" s="103">
        <v>1</v>
      </c>
      <c r="U30" s="8">
        <f t="shared" si="20"/>
        <v>88.888888888888886</v>
      </c>
      <c r="V30" s="34"/>
      <c r="W30" s="34"/>
      <c r="X30" s="40"/>
      <c r="Y30" s="34"/>
      <c r="Z30" s="34"/>
      <c r="AA30" s="40"/>
      <c r="AB30" s="34"/>
      <c r="AC30" s="34"/>
      <c r="AD30" s="40"/>
      <c r="AE30" s="34"/>
      <c r="AF30" s="54"/>
      <c r="AG30" s="40"/>
      <c r="AH30" s="19">
        <v>18</v>
      </c>
      <c r="AI30" s="103">
        <v>1</v>
      </c>
      <c r="AJ30" s="8">
        <f t="shared" si="22"/>
        <v>100</v>
      </c>
      <c r="AK30" s="34"/>
      <c r="AL30" s="54"/>
      <c r="AM30" s="40"/>
      <c r="AN30" s="19">
        <v>0</v>
      </c>
      <c r="AO30" s="103">
        <v>1</v>
      </c>
      <c r="AP30" s="40"/>
      <c r="AQ30" s="34"/>
      <c r="AR30" s="34"/>
      <c r="AS30" s="40"/>
      <c r="AT30" s="34"/>
      <c r="AU30" s="34"/>
      <c r="AV30" s="40"/>
      <c r="AW30" s="19">
        <v>0</v>
      </c>
      <c r="AX30" s="103">
        <v>1</v>
      </c>
      <c r="AY30" s="40"/>
      <c r="AZ30" s="34"/>
      <c r="BA30" s="54"/>
      <c r="BB30" s="40"/>
      <c r="BC30" s="34"/>
      <c r="BD30" s="54"/>
      <c r="BE30" s="40"/>
      <c r="BF30" s="19">
        <v>8</v>
      </c>
      <c r="BG30" s="103">
        <v>1</v>
      </c>
      <c r="BH30" s="8">
        <f t="shared" si="23"/>
        <v>100</v>
      </c>
      <c r="BI30" s="19">
        <v>3</v>
      </c>
      <c r="BJ30" s="103">
        <v>1</v>
      </c>
      <c r="BK30" s="8">
        <f t="shared" si="24"/>
        <v>75</v>
      </c>
      <c r="BL30" s="41">
        <f t="shared" si="5"/>
        <v>954</v>
      </c>
      <c r="BM30" s="110">
        <f t="shared" si="6"/>
        <v>11</v>
      </c>
      <c r="BN30" s="215">
        <f t="shared" si="7"/>
        <v>95.209580838323348</v>
      </c>
      <c r="BO30" s="219">
        <f t="shared" si="8"/>
        <v>925</v>
      </c>
      <c r="BP30" s="31">
        <f t="shared" si="9"/>
        <v>195</v>
      </c>
      <c r="BQ30" s="31">
        <f t="shared" si="10"/>
        <v>0</v>
      </c>
      <c r="BR30" s="31">
        <f t="shared" si="11"/>
        <v>218</v>
      </c>
      <c r="BS30" s="31">
        <f t="shared" si="12"/>
        <v>285</v>
      </c>
      <c r="BT30" s="31">
        <f t="shared" si="13"/>
        <v>0</v>
      </c>
      <c r="BU30" s="31">
        <f t="shared" si="14"/>
        <v>116</v>
      </c>
      <c r="BV30" s="217">
        <v>108</v>
      </c>
      <c r="BW30" s="217">
        <v>32</v>
      </c>
      <c r="BX30" s="31">
        <f t="shared" si="15"/>
        <v>18</v>
      </c>
      <c r="BY30" s="31">
        <f t="shared" si="16"/>
        <v>8</v>
      </c>
      <c r="BZ30" s="217">
        <v>3</v>
      </c>
      <c r="CA30" s="220">
        <f t="shared" si="17"/>
        <v>1908</v>
      </c>
    </row>
    <row r="31" spans="2:79">
      <c r="B31" s="119" t="s">
        <v>267</v>
      </c>
      <c r="C31" s="47" t="s">
        <v>27</v>
      </c>
      <c r="D31" s="19">
        <v>328</v>
      </c>
      <c r="E31" s="103">
        <v>1</v>
      </c>
      <c r="F31" s="8">
        <f t="shared" si="0"/>
        <v>115.08771929824562</v>
      </c>
      <c r="G31" s="19">
        <v>191</v>
      </c>
      <c r="H31" s="103">
        <v>1</v>
      </c>
      <c r="I31" s="8">
        <f t="shared" si="1"/>
        <v>87.614678899082563</v>
      </c>
      <c r="J31" s="19">
        <v>180</v>
      </c>
      <c r="K31" s="103">
        <v>1</v>
      </c>
      <c r="L31" s="8">
        <f t="shared" si="2"/>
        <v>101.69491525423729</v>
      </c>
      <c r="M31" s="19">
        <v>110</v>
      </c>
      <c r="N31" s="103">
        <v>1</v>
      </c>
      <c r="O31" s="8">
        <f t="shared" si="19"/>
        <v>101.85185185185186</v>
      </c>
      <c r="P31" s="19">
        <v>103</v>
      </c>
      <c r="Q31" s="103">
        <v>1</v>
      </c>
      <c r="R31" s="8">
        <f t="shared" si="18"/>
        <v>98.095238095238088</v>
      </c>
      <c r="S31" s="19">
        <v>19</v>
      </c>
      <c r="T31" s="103">
        <v>1</v>
      </c>
      <c r="U31" s="8">
        <f t="shared" si="20"/>
        <v>59.375</v>
      </c>
      <c r="V31" s="34"/>
      <c r="W31" s="34"/>
      <c r="X31" s="40"/>
      <c r="Y31" s="34"/>
      <c r="Z31" s="34"/>
      <c r="AA31" s="40"/>
      <c r="AB31" s="34"/>
      <c r="AC31" s="34"/>
      <c r="AD31" s="40"/>
      <c r="AE31" s="34"/>
      <c r="AF31" s="54"/>
      <c r="AG31" s="40"/>
      <c r="AH31" s="19">
        <v>17</v>
      </c>
      <c r="AI31" s="103">
        <v>1</v>
      </c>
      <c r="AJ31" s="8">
        <f t="shared" si="22"/>
        <v>94.444444444444443</v>
      </c>
      <c r="AK31" s="19">
        <v>13</v>
      </c>
      <c r="AL31" s="103">
        <v>1</v>
      </c>
      <c r="AM31" s="40"/>
      <c r="AN31" s="19">
        <v>27</v>
      </c>
      <c r="AO31" s="103">
        <v>1</v>
      </c>
      <c r="AP31" s="8" t="e">
        <f>SUM(AN31/AN30*100)</f>
        <v>#DIV/0!</v>
      </c>
      <c r="AQ31" s="34"/>
      <c r="AR31" s="34"/>
      <c r="AS31" s="40"/>
      <c r="AT31" s="34"/>
      <c r="AU31" s="34"/>
      <c r="AV31" s="40"/>
      <c r="AW31" s="19">
        <v>15</v>
      </c>
      <c r="AX31" s="103">
        <v>1</v>
      </c>
      <c r="AY31" s="8" t="e">
        <f t="shared" ref="AY31:AY36" si="26">SUM(AW31/AW30*100)</f>
        <v>#DIV/0!</v>
      </c>
      <c r="AZ31" s="34"/>
      <c r="BA31" s="54"/>
      <c r="BB31" s="40"/>
      <c r="BC31" s="34"/>
      <c r="BD31" s="54"/>
      <c r="BE31" s="40"/>
      <c r="BF31" s="19">
        <v>8</v>
      </c>
      <c r="BG31" s="103">
        <v>1</v>
      </c>
      <c r="BH31" s="8">
        <f t="shared" si="23"/>
        <v>100</v>
      </c>
      <c r="BI31" s="19">
        <v>4</v>
      </c>
      <c r="BJ31" s="103">
        <v>1</v>
      </c>
      <c r="BK31" s="8">
        <f t="shared" si="24"/>
        <v>133.33333333333331</v>
      </c>
      <c r="BL31" s="41">
        <f t="shared" si="5"/>
        <v>1015</v>
      </c>
      <c r="BM31" s="110">
        <f t="shared" si="6"/>
        <v>12</v>
      </c>
      <c r="BN31" s="215">
        <f t="shared" si="7"/>
        <v>106.39412997903564</v>
      </c>
      <c r="BO31" s="219">
        <f t="shared" si="8"/>
        <v>931</v>
      </c>
      <c r="BP31" s="31">
        <f t="shared" si="9"/>
        <v>237</v>
      </c>
      <c r="BQ31" s="31">
        <f t="shared" si="10"/>
        <v>42</v>
      </c>
      <c r="BR31" s="31">
        <f t="shared" si="11"/>
        <v>219</v>
      </c>
      <c r="BS31" s="31">
        <f t="shared" si="12"/>
        <v>328</v>
      </c>
      <c r="BT31" s="31">
        <f t="shared" si="13"/>
        <v>0</v>
      </c>
      <c r="BU31" s="31">
        <f t="shared" si="14"/>
        <v>115</v>
      </c>
      <c r="BV31" s="217">
        <v>110</v>
      </c>
      <c r="BW31" s="217">
        <v>19</v>
      </c>
      <c r="BX31" s="31">
        <f t="shared" si="15"/>
        <v>17</v>
      </c>
      <c r="BY31" s="31">
        <f t="shared" si="16"/>
        <v>8</v>
      </c>
      <c r="BZ31" s="217">
        <v>4</v>
      </c>
      <c r="CA31" s="220">
        <f t="shared" si="17"/>
        <v>2030</v>
      </c>
    </row>
    <row r="32" spans="2:79">
      <c r="B32" s="119" t="s">
        <v>268</v>
      </c>
      <c r="C32" s="47" t="s">
        <v>28</v>
      </c>
      <c r="D32" s="19">
        <v>319</v>
      </c>
      <c r="E32" s="103">
        <v>1</v>
      </c>
      <c r="F32" s="8">
        <f t="shared" si="0"/>
        <v>97.256097560975604</v>
      </c>
      <c r="G32" s="19">
        <v>196</v>
      </c>
      <c r="H32" s="103">
        <v>1</v>
      </c>
      <c r="I32" s="8">
        <f t="shared" si="1"/>
        <v>102.61780104712042</v>
      </c>
      <c r="J32" s="19">
        <v>186</v>
      </c>
      <c r="K32" s="103">
        <v>1</v>
      </c>
      <c r="L32" s="8">
        <f t="shared" si="2"/>
        <v>103.33333333333334</v>
      </c>
      <c r="M32" s="19">
        <v>109</v>
      </c>
      <c r="N32" s="103">
        <v>1</v>
      </c>
      <c r="O32" s="8">
        <f t="shared" si="19"/>
        <v>99.090909090909093</v>
      </c>
      <c r="P32" s="19">
        <v>104</v>
      </c>
      <c r="Q32" s="103">
        <v>1</v>
      </c>
      <c r="R32" s="8">
        <f t="shared" si="18"/>
        <v>100.97087378640776</v>
      </c>
      <c r="S32" s="19">
        <v>36</v>
      </c>
      <c r="T32" s="103">
        <v>1</v>
      </c>
      <c r="U32" s="8">
        <f t="shared" si="20"/>
        <v>189.4736842105263</v>
      </c>
      <c r="V32" s="34"/>
      <c r="W32" s="34"/>
      <c r="X32" s="40"/>
      <c r="Y32" s="19">
        <v>15</v>
      </c>
      <c r="Z32" s="103">
        <v>1</v>
      </c>
      <c r="AA32" s="40"/>
      <c r="AB32" s="34"/>
      <c r="AC32" s="34"/>
      <c r="AD32" s="40"/>
      <c r="AE32" s="34"/>
      <c r="AF32" s="54"/>
      <c r="AG32" s="40"/>
      <c r="AH32" s="19">
        <v>18</v>
      </c>
      <c r="AI32" s="103">
        <v>1</v>
      </c>
      <c r="AJ32" s="8">
        <f t="shared" si="22"/>
        <v>105.88235294117648</v>
      </c>
      <c r="AK32" s="19">
        <v>21</v>
      </c>
      <c r="AL32" s="103">
        <v>1</v>
      </c>
      <c r="AM32" s="8">
        <f t="shared" ref="AM32:AM36" si="27">SUM(AK32/AK31*100)</f>
        <v>161.53846153846155</v>
      </c>
      <c r="AN32" s="19">
        <v>25</v>
      </c>
      <c r="AO32" s="103">
        <v>1</v>
      </c>
      <c r="AP32" s="8">
        <f t="shared" ref="AP32:AP36" si="28">SUM(AN32/AN31*100)</f>
        <v>92.592592592592595</v>
      </c>
      <c r="AQ32" s="19">
        <v>6</v>
      </c>
      <c r="AR32" s="103">
        <v>1</v>
      </c>
      <c r="AS32" s="40"/>
      <c r="AT32" s="34"/>
      <c r="AU32" s="34"/>
      <c r="AV32" s="40"/>
      <c r="AW32" s="19">
        <v>10</v>
      </c>
      <c r="AX32" s="103">
        <v>1</v>
      </c>
      <c r="AY32" s="8">
        <f t="shared" si="26"/>
        <v>66.666666666666657</v>
      </c>
      <c r="AZ32" s="34"/>
      <c r="BA32" s="54"/>
      <c r="BB32" s="40"/>
      <c r="BC32" s="34"/>
      <c r="BD32" s="54"/>
      <c r="BE32" s="40"/>
      <c r="BF32" s="19">
        <v>8</v>
      </c>
      <c r="BG32" s="103">
        <v>1</v>
      </c>
      <c r="BH32" s="8">
        <f t="shared" si="23"/>
        <v>100</v>
      </c>
      <c r="BI32" s="19">
        <v>4</v>
      </c>
      <c r="BJ32" s="103">
        <v>1</v>
      </c>
      <c r="BK32" s="8">
        <f t="shared" si="24"/>
        <v>100</v>
      </c>
      <c r="BL32" s="41">
        <f t="shared" si="5"/>
        <v>1057</v>
      </c>
      <c r="BM32" s="110">
        <f t="shared" si="6"/>
        <v>14</v>
      </c>
      <c r="BN32" s="215">
        <f t="shared" si="7"/>
        <v>104.13793103448276</v>
      </c>
      <c r="BO32" s="219">
        <f t="shared" si="8"/>
        <v>965</v>
      </c>
      <c r="BP32" s="31">
        <f t="shared" si="9"/>
        <v>250</v>
      </c>
      <c r="BQ32" s="31">
        <f t="shared" si="10"/>
        <v>35</v>
      </c>
      <c r="BR32" s="31">
        <f t="shared" si="11"/>
        <v>227</v>
      </c>
      <c r="BS32" s="31">
        <f t="shared" si="12"/>
        <v>325</v>
      </c>
      <c r="BT32" s="31">
        <f t="shared" si="13"/>
        <v>0</v>
      </c>
      <c r="BU32" s="31">
        <f t="shared" si="14"/>
        <v>116</v>
      </c>
      <c r="BV32" s="217">
        <v>109</v>
      </c>
      <c r="BW32" s="217">
        <v>36</v>
      </c>
      <c r="BX32" s="31">
        <f t="shared" si="15"/>
        <v>18</v>
      </c>
      <c r="BY32" s="31">
        <f t="shared" si="16"/>
        <v>23</v>
      </c>
      <c r="BZ32" s="217">
        <v>4</v>
      </c>
      <c r="CA32" s="220">
        <f t="shared" si="17"/>
        <v>2108</v>
      </c>
    </row>
    <row r="33" spans="2:79">
      <c r="B33" s="119" t="s">
        <v>269</v>
      </c>
      <c r="C33" s="47" t="s">
        <v>29</v>
      </c>
      <c r="D33" s="19">
        <v>300</v>
      </c>
      <c r="E33" s="103">
        <v>1</v>
      </c>
      <c r="F33" s="8">
        <f t="shared" si="0"/>
        <v>94.043887147335425</v>
      </c>
      <c r="G33" s="19">
        <v>206</v>
      </c>
      <c r="H33" s="103">
        <v>1</v>
      </c>
      <c r="I33" s="8">
        <f t="shared" si="1"/>
        <v>105.10204081632652</v>
      </c>
      <c r="J33" s="19">
        <v>214</v>
      </c>
      <c r="K33" s="103">
        <v>1</v>
      </c>
      <c r="L33" s="8">
        <f t="shared" si="2"/>
        <v>115.05376344086022</v>
      </c>
      <c r="M33" s="19">
        <v>103</v>
      </c>
      <c r="N33" s="103">
        <v>1</v>
      </c>
      <c r="O33" s="8">
        <f t="shared" si="19"/>
        <v>94.495412844036693</v>
      </c>
      <c r="P33" s="19">
        <v>87</v>
      </c>
      <c r="Q33" s="103">
        <v>1</v>
      </c>
      <c r="R33" s="8">
        <f t="shared" si="18"/>
        <v>83.65384615384616</v>
      </c>
      <c r="S33" s="19">
        <v>33</v>
      </c>
      <c r="T33" s="103">
        <v>1</v>
      </c>
      <c r="U33" s="8">
        <f t="shared" si="20"/>
        <v>91.666666666666657</v>
      </c>
      <c r="V33" s="34"/>
      <c r="W33" s="34"/>
      <c r="X33" s="40"/>
      <c r="Y33" s="19">
        <v>18</v>
      </c>
      <c r="Z33" s="103">
        <v>1</v>
      </c>
      <c r="AA33" s="8">
        <f t="shared" ref="AA33:AA36" si="29">SUM(Y33/Y32*100)</f>
        <v>120</v>
      </c>
      <c r="AB33" s="34"/>
      <c r="AC33" s="34"/>
      <c r="AD33" s="40"/>
      <c r="AE33" s="34"/>
      <c r="AF33" s="54"/>
      <c r="AG33" s="40"/>
      <c r="AH33" s="19">
        <v>17</v>
      </c>
      <c r="AI33" s="103">
        <v>1</v>
      </c>
      <c r="AJ33" s="8">
        <f t="shared" si="22"/>
        <v>94.444444444444443</v>
      </c>
      <c r="AK33" s="19">
        <v>16</v>
      </c>
      <c r="AL33" s="103">
        <v>1</v>
      </c>
      <c r="AM33" s="8">
        <f t="shared" si="27"/>
        <v>76.19047619047619</v>
      </c>
      <c r="AN33" s="19">
        <v>27</v>
      </c>
      <c r="AO33" s="103">
        <v>1</v>
      </c>
      <c r="AP33" s="8">
        <f t="shared" si="28"/>
        <v>108</v>
      </c>
      <c r="AQ33" s="19">
        <v>13</v>
      </c>
      <c r="AR33" s="103">
        <v>1</v>
      </c>
      <c r="AS33" s="8">
        <f t="shared" ref="AS33:AS36" si="30">SUM(AQ33/AQ32*100)</f>
        <v>216.66666666666666</v>
      </c>
      <c r="AT33" s="34"/>
      <c r="AU33" s="34"/>
      <c r="AV33" s="40"/>
      <c r="AW33" s="19">
        <v>12</v>
      </c>
      <c r="AX33" s="103">
        <v>1</v>
      </c>
      <c r="AY33" s="8">
        <f t="shared" si="26"/>
        <v>120</v>
      </c>
      <c r="AZ33" s="34"/>
      <c r="BA33" s="54"/>
      <c r="BB33" s="40"/>
      <c r="BC33" s="34"/>
      <c r="BD33" s="54"/>
      <c r="BE33" s="40"/>
      <c r="BF33" s="19">
        <v>5</v>
      </c>
      <c r="BG33" s="103">
        <v>1</v>
      </c>
      <c r="BH33" s="8">
        <f t="shared" si="23"/>
        <v>62.5</v>
      </c>
      <c r="BI33" s="19">
        <v>4</v>
      </c>
      <c r="BJ33" s="103">
        <v>1</v>
      </c>
      <c r="BK33" s="8">
        <f t="shared" si="24"/>
        <v>100</v>
      </c>
      <c r="BL33" s="41">
        <f t="shared" si="5"/>
        <v>1055</v>
      </c>
      <c r="BM33" s="110">
        <f t="shared" si="6"/>
        <v>14</v>
      </c>
      <c r="BN33" s="215">
        <f t="shared" si="7"/>
        <v>99.810785241248823</v>
      </c>
      <c r="BO33" s="219">
        <f t="shared" si="8"/>
        <v>961</v>
      </c>
      <c r="BP33" s="31">
        <f t="shared" si="9"/>
        <v>274</v>
      </c>
      <c r="BQ33" s="31">
        <f t="shared" si="10"/>
        <v>39</v>
      </c>
      <c r="BR33" s="31">
        <f t="shared" si="11"/>
        <v>234</v>
      </c>
      <c r="BS33" s="31">
        <f t="shared" si="12"/>
        <v>313</v>
      </c>
      <c r="BT33" s="31">
        <f t="shared" si="13"/>
        <v>0</v>
      </c>
      <c r="BU33" s="31">
        <f t="shared" si="14"/>
        <v>96</v>
      </c>
      <c r="BV33" s="217">
        <v>103</v>
      </c>
      <c r="BW33" s="217">
        <v>33</v>
      </c>
      <c r="BX33" s="31">
        <f t="shared" si="15"/>
        <v>17</v>
      </c>
      <c r="BY33" s="31">
        <f t="shared" si="16"/>
        <v>23</v>
      </c>
      <c r="BZ33" s="217">
        <v>4</v>
      </c>
      <c r="CA33" s="220">
        <f t="shared" si="17"/>
        <v>2097</v>
      </c>
    </row>
    <row r="34" spans="2:79">
      <c r="B34" s="119" t="s">
        <v>270</v>
      </c>
      <c r="C34" s="47" t="s">
        <v>30</v>
      </c>
      <c r="D34" s="19">
        <v>288</v>
      </c>
      <c r="E34" s="103">
        <v>1</v>
      </c>
      <c r="F34" s="8">
        <f t="shared" si="0"/>
        <v>96</v>
      </c>
      <c r="G34" s="19">
        <v>187</v>
      </c>
      <c r="H34" s="103">
        <v>1</v>
      </c>
      <c r="I34" s="8">
        <f t="shared" si="1"/>
        <v>90.77669902912622</v>
      </c>
      <c r="J34" s="19">
        <v>189</v>
      </c>
      <c r="K34" s="103">
        <v>1</v>
      </c>
      <c r="L34" s="8">
        <f t="shared" si="2"/>
        <v>88.317757009345797</v>
      </c>
      <c r="M34" s="19">
        <v>107</v>
      </c>
      <c r="N34" s="103">
        <v>1</v>
      </c>
      <c r="O34" s="8">
        <f t="shared" si="19"/>
        <v>103.88349514563106</v>
      </c>
      <c r="P34" s="19">
        <v>90</v>
      </c>
      <c r="Q34" s="103">
        <v>1</v>
      </c>
      <c r="R34" s="8">
        <f t="shared" si="18"/>
        <v>103.44827586206897</v>
      </c>
      <c r="S34" s="19">
        <v>20</v>
      </c>
      <c r="T34" s="103">
        <v>1</v>
      </c>
      <c r="U34" s="8">
        <f t="shared" si="20"/>
        <v>60.606060606060609</v>
      </c>
      <c r="V34" s="34"/>
      <c r="W34" s="34"/>
      <c r="X34" s="40"/>
      <c r="Y34" s="19">
        <v>20</v>
      </c>
      <c r="Z34" s="103">
        <v>1</v>
      </c>
      <c r="AA34" s="8">
        <f t="shared" si="29"/>
        <v>111.11111111111111</v>
      </c>
      <c r="AB34" s="34"/>
      <c r="AC34" s="34"/>
      <c r="AD34" s="40"/>
      <c r="AE34" s="34"/>
      <c r="AF34" s="54"/>
      <c r="AG34" s="40"/>
      <c r="AH34" s="19">
        <v>17</v>
      </c>
      <c r="AI34" s="103">
        <v>1</v>
      </c>
      <c r="AJ34" s="8">
        <f t="shared" si="22"/>
        <v>100</v>
      </c>
      <c r="AK34" s="19">
        <v>18</v>
      </c>
      <c r="AL34" s="103">
        <v>1</v>
      </c>
      <c r="AM34" s="8">
        <f t="shared" si="27"/>
        <v>112.5</v>
      </c>
      <c r="AN34" s="19">
        <v>25</v>
      </c>
      <c r="AO34" s="103">
        <v>1</v>
      </c>
      <c r="AP34" s="8">
        <f t="shared" si="28"/>
        <v>92.592592592592595</v>
      </c>
      <c r="AQ34" s="19">
        <v>13</v>
      </c>
      <c r="AR34" s="103">
        <v>1</v>
      </c>
      <c r="AS34" s="8">
        <f t="shared" si="30"/>
        <v>100</v>
      </c>
      <c r="AT34" s="34"/>
      <c r="AU34" s="34"/>
      <c r="AV34" s="40"/>
      <c r="AW34" s="19">
        <v>11</v>
      </c>
      <c r="AX34" s="103">
        <v>1</v>
      </c>
      <c r="AY34" s="8">
        <f t="shared" si="26"/>
        <v>91.666666666666657</v>
      </c>
      <c r="AZ34" s="34"/>
      <c r="BA34" s="54"/>
      <c r="BB34" s="40"/>
      <c r="BC34" s="34"/>
      <c r="BD34" s="54"/>
      <c r="BE34" s="40"/>
      <c r="BF34" s="19">
        <v>6</v>
      </c>
      <c r="BG34" s="103">
        <v>1</v>
      </c>
      <c r="BH34" s="8">
        <f t="shared" si="23"/>
        <v>120</v>
      </c>
      <c r="BI34" s="19">
        <v>3</v>
      </c>
      <c r="BJ34" s="103">
        <v>1</v>
      </c>
      <c r="BK34" s="8">
        <f t="shared" si="24"/>
        <v>75</v>
      </c>
      <c r="BL34" s="41">
        <f t="shared" si="5"/>
        <v>994</v>
      </c>
      <c r="BM34" s="110">
        <f t="shared" si="6"/>
        <v>14</v>
      </c>
      <c r="BN34" s="215">
        <f t="shared" si="7"/>
        <v>94.218009478672982</v>
      </c>
      <c r="BO34" s="219">
        <f t="shared" si="8"/>
        <v>901</v>
      </c>
      <c r="BP34" s="31">
        <f t="shared" si="9"/>
        <v>249</v>
      </c>
      <c r="BQ34" s="31">
        <f t="shared" si="10"/>
        <v>36</v>
      </c>
      <c r="BR34" s="31">
        <f t="shared" si="11"/>
        <v>216</v>
      </c>
      <c r="BS34" s="31">
        <f t="shared" si="12"/>
        <v>301</v>
      </c>
      <c r="BT34" s="31">
        <f t="shared" si="13"/>
        <v>0</v>
      </c>
      <c r="BU34" s="31">
        <f t="shared" si="14"/>
        <v>99</v>
      </c>
      <c r="BV34" s="217">
        <v>107</v>
      </c>
      <c r="BW34" s="217">
        <v>20</v>
      </c>
      <c r="BX34" s="31">
        <f t="shared" si="15"/>
        <v>17</v>
      </c>
      <c r="BY34" s="31">
        <f t="shared" si="16"/>
        <v>26</v>
      </c>
      <c r="BZ34" s="217">
        <v>3</v>
      </c>
      <c r="CA34" s="220">
        <f t="shared" si="17"/>
        <v>1975</v>
      </c>
    </row>
    <row r="35" spans="2:79">
      <c r="B35" s="119" t="s">
        <v>271</v>
      </c>
      <c r="C35" s="47" t="s">
        <v>31</v>
      </c>
      <c r="D35" s="19">
        <v>284</v>
      </c>
      <c r="E35" s="103">
        <v>1</v>
      </c>
      <c r="F35" s="8">
        <f t="shared" si="0"/>
        <v>98.611111111111114</v>
      </c>
      <c r="G35" s="19">
        <v>181</v>
      </c>
      <c r="H35" s="103">
        <v>1</v>
      </c>
      <c r="I35" s="8">
        <f t="shared" si="1"/>
        <v>96.791443850267385</v>
      </c>
      <c r="J35" s="19">
        <v>175</v>
      </c>
      <c r="K35" s="103">
        <v>1</v>
      </c>
      <c r="L35" s="8">
        <f t="shared" si="2"/>
        <v>92.592592592592595</v>
      </c>
      <c r="M35" s="19">
        <v>112</v>
      </c>
      <c r="N35" s="103">
        <v>1</v>
      </c>
      <c r="O35" s="8">
        <f t="shared" si="19"/>
        <v>104.67289719626167</v>
      </c>
      <c r="P35" s="19">
        <v>87</v>
      </c>
      <c r="Q35" s="103">
        <v>1</v>
      </c>
      <c r="R35" s="8">
        <f t="shared" si="18"/>
        <v>96.666666666666671</v>
      </c>
      <c r="S35" s="19">
        <v>18</v>
      </c>
      <c r="T35" s="103">
        <v>1</v>
      </c>
      <c r="U35" s="8">
        <f t="shared" si="20"/>
        <v>90</v>
      </c>
      <c r="V35" s="34"/>
      <c r="W35" s="34"/>
      <c r="X35" s="40"/>
      <c r="Y35" s="19">
        <v>21</v>
      </c>
      <c r="Z35" s="103">
        <v>1</v>
      </c>
      <c r="AA35" s="8">
        <f t="shared" si="29"/>
        <v>105</v>
      </c>
      <c r="AB35" s="34"/>
      <c r="AC35" s="34"/>
      <c r="AD35" s="40"/>
      <c r="AE35" s="34"/>
      <c r="AF35" s="54"/>
      <c r="AG35" s="40"/>
      <c r="AH35" s="19">
        <v>16</v>
      </c>
      <c r="AI35" s="103">
        <v>1</v>
      </c>
      <c r="AJ35" s="8">
        <f t="shared" si="22"/>
        <v>94.117647058823522</v>
      </c>
      <c r="AK35" s="19">
        <v>14</v>
      </c>
      <c r="AL35" s="103">
        <v>1</v>
      </c>
      <c r="AM35" s="8">
        <f t="shared" si="27"/>
        <v>77.777777777777786</v>
      </c>
      <c r="AN35" s="19">
        <v>25</v>
      </c>
      <c r="AO35" s="103">
        <v>1</v>
      </c>
      <c r="AP35" s="8">
        <f t="shared" si="28"/>
        <v>100</v>
      </c>
      <c r="AQ35" s="19">
        <v>11</v>
      </c>
      <c r="AR35" s="103">
        <v>1</v>
      </c>
      <c r="AS35" s="8">
        <f t="shared" si="30"/>
        <v>84.615384615384613</v>
      </c>
      <c r="AT35" s="49"/>
      <c r="AU35" s="49"/>
      <c r="AV35" s="40"/>
      <c r="AW35" s="19">
        <v>11</v>
      </c>
      <c r="AX35" s="103">
        <v>1</v>
      </c>
      <c r="AY35" s="8">
        <f t="shared" si="26"/>
        <v>100</v>
      </c>
      <c r="AZ35" s="34"/>
      <c r="BA35" s="54"/>
      <c r="BB35" s="40"/>
      <c r="BC35" s="34"/>
      <c r="BD35" s="54"/>
      <c r="BE35" s="40"/>
      <c r="BF35" s="19">
        <v>6</v>
      </c>
      <c r="BG35" s="103">
        <v>1</v>
      </c>
      <c r="BH35" s="8">
        <f t="shared" si="23"/>
        <v>100</v>
      </c>
      <c r="BI35" s="19">
        <v>3</v>
      </c>
      <c r="BJ35" s="103">
        <v>1</v>
      </c>
      <c r="BK35" s="8">
        <f t="shared" si="24"/>
        <v>100</v>
      </c>
      <c r="BL35" s="41">
        <f t="shared" si="5"/>
        <v>964</v>
      </c>
      <c r="BM35" s="110">
        <f t="shared" si="6"/>
        <v>14</v>
      </c>
      <c r="BN35" s="215">
        <f t="shared" si="7"/>
        <v>96.981891348088539</v>
      </c>
      <c r="BO35" s="219">
        <f t="shared" si="8"/>
        <v>878</v>
      </c>
      <c r="BP35" s="31">
        <f t="shared" si="9"/>
        <v>230</v>
      </c>
      <c r="BQ35" s="31">
        <f t="shared" si="10"/>
        <v>36</v>
      </c>
      <c r="BR35" s="31">
        <f t="shared" si="11"/>
        <v>206</v>
      </c>
      <c r="BS35" s="31">
        <f t="shared" si="12"/>
        <v>295</v>
      </c>
      <c r="BT35" s="31">
        <f t="shared" si="13"/>
        <v>0</v>
      </c>
      <c r="BU35" s="31">
        <f t="shared" si="14"/>
        <v>96</v>
      </c>
      <c r="BV35" s="217">
        <v>112</v>
      </c>
      <c r="BW35" s="217">
        <v>18</v>
      </c>
      <c r="BX35" s="31">
        <f t="shared" si="15"/>
        <v>16</v>
      </c>
      <c r="BY35" s="31">
        <f t="shared" si="16"/>
        <v>27</v>
      </c>
      <c r="BZ35" s="217">
        <v>3</v>
      </c>
      <c r="CA35" s="220">
        <f t="shared" si="17"/>
        <v>1917</v>
      </c>
    </row>
    <row r="36" spans="2:79">
      <c r="B36" s="119" t="s">
        <v>272</v>
      </c>
      <c r="C36" s="47" t="s">
        <v>32</v>
      </c>
      <c r="D36" s="19">
        <v>246</v>
      </c>
      <c r="E36" s="103">
        <v>1</v>
      </c>
      <c r="F36" s="8">
        <f t="shared" si="0"/>
        <v>86.619718309859152</v>
      </c>
      <c r="G36" s="19">
        <v>184</v>
      </c>
      <c r="H36" s="103">
        <v>1</v>
      </c>
      <c r="I36" s="8">
        <f t="shared" si="1"/>
        <v>101.65745856353593</v>
      </c>
      <c r="J36" s="19">
        <v>162</v>
      </c>
      <c r="K36" s="103">
        <v>1</v>
      </c>
      <c r="L36" s="8">
        <f t="shared" si="2"/>
        <v>92.571428571428569</v>
      </c>
      <c r="M36" s="19">
        <v>113</v>
      </c>
      <c r="N36" s="103">
        <v>1</v>
      </c>
      <c r="O36" s="8">
        <f t="shared" si="19"/>
        <v>100.89285714285714</v>
      </c>
      <c r="P36" s="19">
        <v>73</v>
      </c>
      <c r="Q36" s="103">
        <v>1</v>
      </c>
      <c r="R36" s="8">
        <f t="shared" si="18"/>
        <v>83.908045977011497</v>
      </c>
      <c r="S36" s="19">
        <v>9</v>
      </c>
      <c r="T36" s="103">
        <v>1</v>
      </c>
      <c r="U36" s="8">
        <f t="shared" si="20"/>
        <v>50</v>
      </c>
      <c r="V36" s="34"/>
      <c r="W36" s="34"/>
      <c r="X36" s="40"/>
      <c r="Y36" s="19">
        <v>32</v>
      </c>
      <c r="Z36" s="103">
        <v>1</v>
      </c>
      <c r="AA36" s="8">
        <f t="shared" si="29"/>
        <v>152.38095238095238</v>
      </c>
      <c r="AB36" s="34"/>
      <c r="AC36" s="34"/>
      <c r="AD36" s="40"/>
      <c r="AE36" s="34"/>
      <c r="AF36" s="54"/>
      <c r="AG36" s="40"/>
      <c r="AH36" s="19">
        <v>16</v>
      </c>
      <c r="AI36" s="103">
        <v>1</v>
      </c>
      <c r="AJ36" s="8">
        <f t="shared" si="22"/>
        <v>100</v>
      </c>
      <c r="AK36" s="19">
        <v>15</v>
      </c>
      <c r="AL36" s="103">
        <v>1</v>
      </c>
      <c r="AM36" s="8">
        <f t="shared" si="27"/>
        <v>107.14285714285714</v>
      </c>
      <c r="AN36" s="19">
        <v>20</v>
      </c>
      <c r="AO36" s="103">
        <v>1</v>
      </c>
      <c r="AP36" s="8">
        <f t="shared" si="28"/>
        <v>80</v>
      </c>
      <c r="AQ36" s="19">
        <v>11</v>
      </c>
      <c r="AR36" s="103">
        <v>1</v>
      </c>
      <c r="AS36" s="8">
        <f t="shared" si="30"/>
        <v>100</v>
      </c>
      <c r="AT36" s="49"/>
      <c r="AU36" s="49"/>
      <c r="AV36" s="40"/>
      <c r="AW36" s="19">
        <v>9</v>
      </c>
      <c r="AX36" s="103">
        <v>1</v>
      </c>
      <c r="AY36" s="8">
        <f t="shared" si="26"/>
        <v>81.818181818181827</v>
      </c>
      <c r="AZ36" s="34"/>
      <c r="BA36" s="54"/>
      <c r="BB36" s="40"/>
      <c r="BC36" s="34"/>
      <c r="BD36" s="54"/>
      <c r="BE36" s="40"/>
      <c r="BF36" s="34"/>
      <c r="BG36" s="34"/>
      <c r="BH36" s="40"/>
      <c r="BI36" s="34"/>
      <c r="BJ36" s="34"/>
      <c r="BK36" s="40"/>
      <c r="BL36" s="41">
        <f t="shared" si="5"/>
        <v>890</v>
      </c>
      <c r="BM36" s="110">
        <f t="shared" si="6"/>
        <v>12</v>
      </c>
      <c r="BN36" s="215">
        <f t="shared" si="7"/>
        <v>92.323651452282164</v>
      </c>
      <c r="BO36" s="219">
        <f t="shared" si="8"/>
        <v>819</v>
      </c>
      <c r="BP36" s="31">
        <f t="shared" si="9"/>
        <v>213</v>
      </c>
      <c r="BQ36" s="31">
        <f t="shared" si="10"/>
        <v>29</v>
      </c>
      <c r="BR36" s="31">
        <f t="shared" si="11"/>
        <v>208</v>
      </c>
      <c r="BS36" s="31">
        <f t="shared" si="12"/>
        <v>257</v>
      </c>
      <c r="BT36" s="31">
        <f t="shared" si="13"/>
        <v>0</v>
      </c>
      <c r="BU36" s="31">
        <f t="shared" si="14"/>
        <v>73</v>
      </c>
      <c r="BV36" s="217">
        <v>113</v>
      </c>
      <c r="BW36" s="217">
        <v>9</v>
      </c>
      <c r="BX36" s="31">
        <f t="shared" si="15"/>
        <v>16</v>
      </c>
      <c r="BY36" s="31">
        <f t="shared" si="16"/>
        <v>32</v>
      </c>
      <c r="BZ36" s="217">
        <v>0</v>
      </c>
      <c r="CA36" s="220">
        <f t="shared" si="17"/>
        <v>1769</v>
      </c>
    </row>
    <row r="37" spans="2:79">
      <c r="B37" s="119" t="s">
        <v>273</v>
      </c>
      <c r="C37" s="47" t="s">
        <v>33</v>
      </c>
      <c r="D37" s="19">
        <v>248</v>
      </c>
      <c r="E37" s="103">
        <v>1</v>
      </c>
      <c r="F37" s="8">
        <f t="shared" ref="F37:F53" si="31">SUM(D37/D36*100)</f>
        <v>100.8130081300813</v>
      </c>
      <c r="G37" s="19">
        <v>150</v>
      </c>
      <c r="H37" s="103">
        <v>1</v>
      </c>
      <c r="I37" s="8">
        <f t="shared" ref="I37:I53" si="32">SUM(G37/G36*100)</f>
        <v>81.521739130434781</v>
      </c>
      <c r="J37" s="19">
        <v>146</v>
      </c>
      <c r="K37" s="103">
        <v>1</v>
      </c>
      <c r="L37" s="8">
        <f t="shared" ref="L37:L53" si="33">SUM(J37/J36*100)</f>
        <v>90.123456790123456</v>
      </c>
      <c r="M37" s="19">
        <v>113</v>
      </c>
      <c r="N37" s="103">
        <v>1</v>
      </c>
      <c r="O37" s="8">
        <f t="shared" ref="O37:O53" si="34">SUM(M37/M36*100)</f>
        <v>100</v>
      </c>
      <c r="P37" s="19">
        <v>63</v>
      </c>
      <c r="Q37" s="103">
        <v>1</v>
      </c>
      <c r="R37" s="8">
        <f t="shared" ref="R37:R53" si="35">SUM(P37/P36*100)</f>
        <v>86.301369863013704</v>
      </c>
      <c r="S37" s="34"/>
      <c r="T37" s="34"/>
      <c r="U37" s="40">
        <f t="shared" ref="U37:U45" si="36">SUM(S37/S36*100)</f>
        <v>0</v>
      </c>
      <c r="V37" s="34"/>
      <c r="W37" s="34"/>
      <c r="X37" s="40"/>
      <c r="Y37" s="19">
        <v>32</v>
      </c>
      <c r="Z37" s="103">
        <v>1</v>
      </c>
      <c r="AA37" s="8">
        <f t="shared" ref="AA37:AA53" si="37">SUM(Y37/Y36*100)</f>
        <v>100</v>
      </c>
      <c r="AB37" s="34"/>
      <c r="AC37" s="34"/>
      <c r="AD37" s="40"/>
      <c r="AE37" s="34"/>
      <c r="AF37" s="54"/>
      <c r="AG37" s="40"/>
      <c r="AH37" s="19">
        <v>13</v>
      </c>
      <c r="AI37" s="103">
        <v>1</v>
      </c>
      <c r="AJ37" s="8">
        <f t="shared" ref="AJ37:AJ53" si="38">SUM(AH37/AH36*100)</f>
        <v>81.25</v>
      </c>
      <c r="AK37" s="19">
        <v>14</v>
      </c>
      <c r="AL37" s="103">
        <v>1</v>
      </c>
      <c r="AM37" s="8">
        <f t="shared" ref="AM37:AM44" si="39">SUM(AK37/AK36*100)</f>
        <v>93.333333333333329</v>
      </c>
      <c r="AN37" s="19">
        <v>16</v>
      </c>
      <c r="AO37" s="103">
        <v>1</v>
      </c>
      <c r="AP37" s="8">
        <f t="shared" ref="AP37:AP45" si="40">SUM(AN37/AN36*100)</f>
        <v>80</v>
      </c>
      <c r="AQ37" s="19">
        <v>11</v>
      </c>
      <c r="AR37" s="103">
        <v>1</v>
      </c>
      <c r="AS37" s="8">
        <f t="shared" ref="AS37:AS41" si="41">SUM(AQ37/AQ36*100)</f>
        <v>100</v>
      </c>
      <c r="AT37" s="49"/>
      <c r="AU37" s="49"/>
      <c r="AV37" s="40"/>
      <c r="AW37" s="19">
        <v>8</v>
      </c>
      <c r="AX37" s="103">
        <v>1</v>
      </c>
      <c r="AY37" s="8">
        <f t="shared" ref="AY37:AY40" si="42">SUM(AW37/AW36*100)</f>
        <v>88.888888888888886</v>
      </c>
      <c r="AZ37" s="34"/>
      <c r="BA37" s="54"/>
      <c r="BB37" s="40"/>
      <c r="BC37" s="34"/>
      <c r="BD37" s="54"/>
      <c r="BE37" s="40"/>
      <c r="BF37" s="34"/>
      <c r="BG37" s="34"/>
      <c r="BH37" s="40"/>
      <c r="BI37" s="34"/>
      <c r="BJ37" s="34"/>
      <c r="BK37" s="40"/>
      <c r="BL37" s="41">
        <f t="shared" si="5"/>
        <v>814</v>
      </c>
      <c r="BM37" s="110">
        <f t="shared" si="6"/>
        <v>11</v>
      </c>
      <c r="BN37" s="215">
        <f t="shared" ref="BN37:BN53" si="43">SUM(BL37/BL36*100)</f>
        <v>91.460674157303373</v>
      </c>
      <c r="BO37" s="219">
        <f t="shared" si="8"/>
        <v>752</v>
      </c>
      <c r="BP37" s="31">
        <f t="shared" si="9"/>
        <v>189</v>
      </c>
      <c r="BQ37" s="31">
        <f t="shared" si="10"/>
        <v>24</v>
      </c>
      <c r="BR37" s="31">
        <f t="shared" si="11"/>
        <v>172</v>
      </c>
      <c r="BS37" s="31">
        <f t="shared" si="12"/>
        <v>259</v>
      </c>
      <c r="BT37" s="31">
        <f t="shared" si="13"/>
        <v>0</v>
      </c>
      <c r="BU37" s="31">
        <f t="shared" si="14"/>
        <v>63</v>
      </c>
      <c r="BV37" s="217">
        <v>113</v>
      </c>
      <c r="BW37" s="217">
        <v>0</v>
      </c>
      <c r="BX37" s="31">
        <f t="shared" si="15"/>
        <v>13</v>
      </c>
      <c r="BY37" s="31">
        <f t="shared" si="16"/>
        <v>32</v>
      </c>
      <c r="BZ37" s="217">
        <v>0</v>
      </c>
      <c r="CA37" s="220">
        <f t="shared" si="17"/>
        <v>1617</v>
      </c>
    </row>
    <row r="38" spans="2:79">
      <c r="B38" s="119" t="s">
        <v>274</v>
      </c>
      <c r="C38" s="47" t="s">
        <v>34</v>
      </c>
      <c r="D38" s="19">
        <v>250</v>
      </c>
      <c r="E38" s="103">
        <v>1</v>
      </c>
      <c r="F38" s="8">
        <f t="shared" si="31"/>
        <v>100.80645161290323</v>
      </c>
      <c r="G38" s="19">
        <v>153</v>
      </c>
      <c r="H38" s="103">
        <v>1</v>
      </c>
      <c r="I38" s="8">
        <f t="shared" si="32"/>
        <v>102</v>
      </c>
      <c r="J38" s="19">
        <v>148</v>
      </c>
      <c r="K38" s="103">
        <v>1</v>
      </c>
      <c r="L38" s="8">
        <f t="shared" si="33"/>
        <v>101.36986301369863</v>
      </c>
      <c r="M38" s="19">
        <v>114</v>
      </c>
      <c r="N38" s="103">
        <v>1</v>
      </c>
      <c r="O38" s="8">
        <f t="shared" si="34"/>
        <v>100.88495575221239</v>
      </c>
      <c r="P38" s="19">
        <v>59</v>
      </c>
      <c r="Q38" s="103">
        <v>1</v>
      </c>
      <c r="R38" s="8">
        <f t="shared" si="35"/>
        <v>93.650793650793645</v>
      </c>
      <c r="S38" s="19">
        <v>3</v>
      </c>
      <c r="T38" s="103">
        <v>1</v>
      </c>
      <c r="U38" s="40"/>
      <c r="V38" s="34"/>
      <c r="W38" s="34"/>
      <c r="X38" s="40"/>
      <c r="Y38" s="19">
        <v>31</v>
      </c>
      <c r="Z38" s="103">
        <v>1</v>
      </c>
      <c r="AA38" s="8">
        <f t="shared" si="37"/>
        <v>96.875</v>
      </c>
      <c r="AB38" s="19">
        <v>2</v>
      </c>
      <c r="AC38" s="103">
        <v>1</v>
      </c>
      <c r="AD38" s="40"/>
      <c r="AE38" s="34"/>
      <c r="AF38" s="54"/>
      <c r="AG38" s="40"/>
      <c r="AH38" s="19">
        <v>12</v>
      </c>
      <c r="AI38" s="103">
        <v>1</v>
      </c>
      <c r="AJ38" s="8">
        <f t="shared" si="38"/>
        <v>92.307692307692307</v>
      </c>
      <c r="AK38" s="19">
        <v>13</v>
      </c>
      <c r="AL38" s="103">
        <v>1</v>
      </c>
      <c r="AM38" s="8">
        <f t="shared" si="39"/>
        <v>92.857142857142861</v>
      </c>
      <c r="AN38" s="19">
        <v>15</v>
      </c>
      <c r="AO38" s="103">
        <v>1</v>
      </c>
      <c r="AP38" s="8">
        <f t="shared" si="40"/>
        <v>93.75</v>
      </c>
      <c r="AQ38" s="19">
        <v>12</v>
      </c>
      <c r="AR38" s="103">
        <v>1</v>
      </c>
      <c r="AS38" s="8">
        <f t="shared" si="41"/>
        <v>109.09090909090908</v>
      </c>
      <c r="AT38" s="19">
        <v>8</v>
      </c>
      <c r="AU38" s="103">
        <v>1</v>
      </c>
      <c r="AV38" s="40"/>
      <c r="AW38" s="19">
        <v>9</v>
      </c>
      <c r="AX38" s="103">
        <v>1</v>
      </c>
      <c r="AY38" s="8">
        <f t="shared" si="42"/>
        <v>112.5</v>
      </c>
      <c r="AZ38" s="34"/>
      <c r="BA38" s="54"/>
      <c r="BB38" s="40"/>
      <c r="BC38" s="34"/>
      <c r="BD38" s="54"/>
      <c r="BE38" s="40"/>
      <c r="BF38" s="34"/>
      <c r="BG38" s="34"/>
      <c r="BH38" s="40"/>
      <c r="BI38" s="34"/>
      <c r="BJ38" s="34"/>
      <c r="BK38" s="40"/>
      <c r="BL38" s="41">
        <f t="shared" si="5"/>
        <v>829</v>
      </c>
      <c r="BM38" s="110">
        <f t="shared" si="6"/>
        <v>14</v>
      </c>
      <c r="BN38" s="215">
        <f t="shared" si="43"/>
        <v>101.84275184275184</v>
      </c>
      <c r="BO38" s="219">
        <f t="shared" si="8"/>
        <v>760</v>
      </c>
      <c r="BP38" s="31">
        <f t="shared" si="9"/>
        <v>196</v>
      </c>
      <c r="BQ38" s="31">
        <f t="shared" si="10"/>
        <v>24</v>
      </c>
      <c r="BR38" s="31">
        <f t="shared" si="11"/>
        <v>175</v>
      </c>
      <c r="BS38" s="31">
        <f t="shared" si="12"/>
        <v>262</v>
      </c>
      <c r="BT38" s="31">
        <f t="shared" si="13"/>
        <v>10</v>
      </c>
      <c r="BU38" s="31">
        <f t="shared" si="14"/>
        <v>59</v>
      </c>
      <c r="BV38" s="217">
        <v>114</v>
      </c>
      <c r="BW38" s="217">
        <v>3</v>
      </c>
      <c r="BX38" s="31">
        <f t="shared" si="15"/>
        <v>12</v>
      </c>
      <c r="BY38" s="31">
        <f t="shared" si="16"/>
        <v>31</v>
      </c>
      <c r="BZ38" s="217">
        <v>0</v>
      </c>
      <c r="CA38" s="220">
        <f t="shared" si="17"/>
        <v>1646</v>
      </c>
    </row>
    <row r="39" spans="2:79">
      <c r="B39" s="119" t="s">
        <v>275</v>
      </c>
      <c r="C39" s="48" t="s">
        <v>35</v>
      </c>
      <c r="D39" s="19">
        <v>241</v>
      </c>
      <c r="E39" s="103">
        <v>1</v>
      </c>
      <c r="F39" s="8">
        <f t="shared" si="31"/>
        <v>96.399999999999991</v>
      </c>
      <c r="G39" s="19">
        <v>152</v>
      </c>
      <c r="H39" s="103">
        <v>1</v>
      </c>
      <c r="I39" s="8">
        <f t="shared" si="32"/>
        <v>99.346405228758172</v>
      </c>
      <c r="J39" s="19">
        <v>150</v>
      </c>
      <c r="K39" s="103">
        <v>1</v>
      </c>
      <c r="L39" s="8">
        <f t="shared" si="33"/>
        <v>101.35135135135135</v>
      </c>
      <c r="M39" s="19">
        <v>109</v>
      </c>
      <c r="N39" s="103">
        <v>1</v>
      </c>
      <c r="O39" s="8">
        <f t="shared" si="34"/>
        <v>95.614035087719301</v>
      </c>
      <c r="P39" s="19">
        <v>53</v>
      </c>
      <c r="Q39" s="103">
        <v>1</v>
      </c>
      <c r="R39" s="8">
        <f t="shared" si="35"/>
        <v>89.830508474576277</v>
      </c>
      <c r="S39" s="19">
        <v>4</v>
      </c>
      <c r="T39" s="103">
        <v>1</v>
      </c>
      <c r="U39" s="8">
        <f t="shared" si="36"/>
        <v>133.33333333333331</v>
      </c>
      <c r="V39" s="34"/>
      <c r="W39" s="34"/>
      <c r="X39" s="40"/>
      <c r="Y39" s="19">
        <v>30</v>
      </c>
      <c r="Z39" s="103">
        <v>1</v>
      </c>
      <c r="AA39" s="8">
        <f t="shared" si="37"/>
        <v>96.774193548387103</v>
      </c>
      <c r="AB39" s="19">
        <v>1</v>
      </c>
      <c r="AC39" s="103">
        <v>1</v>
      </c>
      <c r="AD39" s="8">
        <f t="shared" ref="AD39" si="44">SUM(AB39/AB38*100)</f>
        <v>50</v>
      </c>
      <c r="AE39" s="34"/>
      <c r="AF39" s="54"/>
      <c r="AG39" s="40"/>
      <c r="AH39" s="19">
        <v>12</v>
      </c>
      <c r="AI39" s="103">
        <v>1</v>
      </c>
      <c r="AJ39" s="8">
        <f t="shared" si="38"/>
        <v>100</v>
      </c>
      <c r="AK39" s="19">
        <v>14</v>
      </c>
      <c r="AL39" s="103">
        <v>1</v>
      </c>
      <c r="AM39" s="8">
        <f t="shared" si="39"/>
        <v>107.69230769230769</v>
      </c>
      <c r="AN39" s="19">
        <v>15</v>
      </c>
      <c r="AO39" s="103">
        <v>1</v>
      </c>
      <c r="AP39" s="8">
        <f t="shared" si="40"/>
        <v>100</v>
      </c>
      <c r="AQ39" s="19">
        <v>7</v>
      </c>
      <c r="AR39" s="103">
        <v>1</v>
      </c>
      <c r="AS39" s="8">
        <f t="shared" si="41"/>
        <v>58.333333333333336</v>
      </c>
      <c r="AT39" s="19">
        <v>5</v>
      </c>
      <c r="AU39" s="103">
        <v>1</v>
      </c>
      <c r="AV39" s="8">
        <f t="shared" ref="AV39:AV40" si="45">SUM(AT39/AT38*100)</f>
        <v>62.5</v>
      </c>
      <c r="AW39" s="19">
        <v>10</v>
      </c>
      <c r="AX39" s="103">
        <v>1</v>
      </c>
      <c r="AY39" s="8">
        <f t="shared" si="42"/>
        <v>111.11111111111111</v>
      </c>
      <c r="AZ39" s="34"/>
      <c r="BA39" s="54"/>
      <c r="BB39" s="40"/>
      <c r="BC39" s="34"/>
      <c r="BD39" s="54"/>
      <c r="BE39" s="40"/>
      <c r="BF39" s="34"/>
      <c r="BG39" s="34"/>
      <c r="BH39" s="40"/>
      <c r="BI39" s="34"/>
      <c r="BJ39" s="34"/>
      <c r="BK39" s="40"/>
      <c r="BL39" s="41">
        <f t="shared" si="5"/>
        <v>803</v>
      </c>
      <c r="BM39" s="110">
        <f t="shared" si="6"/>
        <v>14</v>
      </c>
      <c r="BN39" s="215">
        <f t="shared" si="43"/>
        <v>96.863691194209892</v>
      </c>
      <c r="BO39" s="219">
        <f t="shared" si="8"/>
        <v>740</v>
      </c>
      <c r="BP39" s="31">
        <f t="shared" si="9"/>
        <v>196</v>
      </c>
      <c r="BQ39" s="31">
        <f t="shared" si="10"/>
        <v>25</v>
      </c>
      <c r="BR39" s="31">
        <f t="shared" si="11"/>
        <v>176</v>
      </c>
      <c r="BS39" s="31">
        <f t="shared" si="12"/>
        <v>248</v>
      </c>
      <c r="BT39" s="31">
        <f t="shared" si="13"/>
        <v>6</v>
      </c>
      <c r="BU39" s="31">
        <f t="shared" si="14"/>
        <v>53</v>
      </c>
      <c r="BV39" s="217">
        <v>109</v>
      </c>
      <c r="BW39" s="217">
        <v>4</v>
      </c>
      <c r="BX39" s="31">
        <f t="shared" si="15"/>
        <v>12</v>
      </c>
      <c r="BY39" s="31">
        <f t="shared" si="16"/>
        <v>30</v>
      </c>
      <c r="BZ39" s="217">
        <v>0</v>
      </c>
      <c r="CA39" s="220">
        <f t="shared" si="17"/>
        <v>1599</v>
      </c>
    </row>
    <row r="40" spans="2:79">
      <c r="B40" s="119" t="s">
        <v>276</v>
      </c>
      <c r="C40" s="48" t="s">
        <v>36</v>
      </c>
      <c r="D40" s="19">
        <v>200</v>
      </c>
      <c r="E40" s="103">
        <v>1</v>
      </c>
      <c r="F40" s="8">
        <f t="shared" si="31"/>
        <v>82.987551867219921</v>
      </c>
      <c r="G40" s="19">
        <v>143</v>
      </c>
      <c r="H40" s="103">
        <v>1</v>
      </c>
      <c r="I40" s="8">
        <f t="shared" si="32"/>
        <v>94.078947368421055</v>
      </c>
      <c r="J40" s="19">
        <v>135</v>
      </c>
      <c r="K40" s="103">
        <v>1</v>
      </c>
      <c r="L40" s="8">
        <f t="shared" si="33"/>
        <v>90</v>
      </c>
      <c r="M40" s="19">
        <v>104</v>
      </c>
      <c r="N40" s="103">
        <v>1</v>
      </c>
      <c r="O40" s="8">
        <f t="shared" si="34"/>
        <v>95.412844036697251</v>
      </c>
      <c r="P40" s="19">
        <v>43</v>
      </c>
      <c r="Q40" s="103">
        <v>1</v>
      </c>
      <c r="R40" s="8">
        <f t="shared" si="35"/>
        <v>81.132075471698116</v>
      </c>
      <c r="S40" s="34"/>
      <c r="T40" s="34"/>
      <c r="U40" s="40"/>
      <c r="V40" s="34"/>
      <c r="W40" s="34"/>
      <c r="X40" s="40"/>
      <c r="Y40" s="19">
        <v>26</v>
      </c>
      <c r="Z40" s="103">
        <v>1</v>
      </c>
      <c r="AA40" s="8">
        <f t="shared" si="37"/>
        <v>86.666666666666671</v>
      </c>
      <c r="AB40" s="34"/>
      <c r="AC40" s="34"/>
      <c r="AD40" s="40"/>
      <c r="AE40" s="34"/>
      <c r="AF40" s="54"/>
      <c r="AG40" s="40"/>
      <c r="AH40" s="19">
        <v>10</v>
      </c>
      <c r="AI40" s="103">
        <v>1</v>
      </c>
      <c r="AJ40" s="8">
        <f t="shared" si="38"/>
        <v>83.333333333333343</v>
      </c>
      <c r="AK40" s="19">
        <v>13</v>
      </c>
      <c r="AL40" s="103">
        <v>1</v>
      </c>
      <c r="AM40" s="8">
        <f t="shared" si="39"/>
        <v>92.857142857142861</v>
      </c>
      <c r="AN40" s="19">
        <v>14</v>
      </c>
      <c r="AO40" s="103">
        <v>1</v>
      </c>
      <c r="AP40" s="8">
        <f t="shared" si="40"/>
        <v>93.333333333333329</v>
      </c>
      <c r="AQ40" s="19">
        <v>2</v>
      </c>
      <c r="AR40" s="103">
        <v>1</v>
      </c>
      <c r="AS40" s="8">
        <f t="shared" si="41"/>
        <v>28.571428571428569</v>
      </c>
      <c r="AT40" s="19">
        <v>1</v>
      </c>
      <c r="AU40" s="103">
        <v>1</v>
      </c>
      <c r="AV40" s="8">
        <f t="shared" si="45"/>
        <v>20</v>
      </c>
      <c r="AW40" s="19">
        <v>8</v>
      </c>
      <c r="AX40" s="103">
        <v>1</v>
      </c>
      <c r="AY40" s="8">
        <f t="shared" si="42"/>
        <v>80</v>
      </c>
      <c r="AZ40" s="34"/>
      <c r="BA40" s="54"/>
      <c r="BB40" s="40"/>
      <c r="BC40" s="34"/>
      <c r="BD40" s="54"/>
      <c r="BE40" s="40"/>
      <c r="BF40" s="34"/>
      <c r="BG40" s="34"/>
      <c r="BH40" s="40"/>
      <c r="BI40" s="34"/>
      <c r="BJ40" s="34"/>
      <c r="BK40" s="40"/>
      <c r="BL40" s="41">
        <f t="shared" si="5"/>
        <v>699</v>
      </c>
      <c r="BM40" s="110">
        <f t="shared" si="6"/>
        <v>12</v>
      </c>
      <c r="BN40" s="215">
        <f t="shared" si="43"/>
        <v>87.048567870485684</v>
      </c>
      <c r="BO40" s="219">
        <f t="shared" si="8"/>
        <v>651</v>
      </c>
      <c r="BP40" s="31">
        <f t="shared" si="9"/>
        <v>173</v>
      </c>
      <c r="BQ40" s="31">
        <f t="shared" si="10"/>
        <v>22</v>
      </c>
      <c r="BR40" s="31">
        <f t="shared" si="11"/>
        <v>164</v>
      </c>
      <c r="BS40" s="31">
        <f t="shared" si="12"/>
        <v>202</v>
      </c>
      <c r="BT40" s="31">
        <f t="shared" si="13"/>
        <v>1</v>
      </c>
      <c r="BU40" s="31">
        <f t="shared" si="14"/>
        <v>43</v>
      </c>
      <c r="BV40" s="217">
        <v>104</v>
      </c>
      <c r="BW40" s="217">
        <v>0</v>
      </c>
      <c r="BX40" s="31">
        <f t="shared" si="15"/>
        <v>10</v>
      </c>
      <c r="BY40" s="31">
        <f t="shared" si="16"/>
        <v>26</v>
      </c>
      <c r="BZ40" s="217">
        <v>0</v>
      </c>
      <c r="CA40" s="220">
        <f t="shared" si="17"/>
        <v>1396</v>
      </c>
    </row>
    <row r="41" spans="2:79">
      <c r="B41" s="119" t="s">
        <v>277</v>
      </c>
      <c r="C41" s="48" t="s">
        <v>37</v>
      </c>
      <c r="D41" s="19">
        <v>182</v>
      </c>
      <c r="E41" s="103">
        <v>1</v>
      </c>
      <c r="F41" s="8">
        <f t="shared" si="31"/>
        <v>91</v>
      </c>
      <c r="G41" s="19">
        <v>140</v>
      </c>
      <c r="H41" s="103">
        <v>1</v>
      </c>
      <c r="I41" s="8">
        <f t="shared" si="32"/>
        <v>97.902097902097907</v>
      </c>
      <c r="J41" s="19">
        <v>133</v>
      </c>
      <c r="K41" s="103">
        <v>1</v>
      </c>
      <c r="L41" s="8">
        <f t="shared" si="33"/>
        <v>98.518518518518519</v>
      </c>
      <c r="M41" s="19">
        <v>82</v>
      </c>
      <c r="N41" s="103">
        <v>1</v>
      </c>
      <c r="O41" s="8">
        <f t="shared" si="34"/>
        <v>78.84615384615384</v>
      </c>
      <c r="P41" s="19">
        <v>44</v>
      </c>
      <c r="Q41" s="103">
        <v>1</v>
      </c>
      <c r="R41" s="8">
        <f t="shared" si="35"/>
        <v>102.32558139534885</v>
      </c>
      <c r="S41" s="34"/>
      <c r="T41" s="34"/>
      <c r="U41" s="40"/>
      <c r="V41" s="34"/>
      <c r="W41" s="34"/>
      <c r="X41" s="40"/>
      <c r="Y41" s="19">
        <v>29</v>
      </c>
      <c r="Z41" s="103">
        <v>1</v>
      </c>
      <c r="AA41" s="8">
        <f t="shared" si="37"/>
        <v>111.53846153846155</v>
      </c>
      <c r="AB41" s="34"/>
      <c r="AC41" s="34"/>
      <c r="AD41" s="40"/>
      <c r="AE41" s="34"/>
      <c r="AF41" s="54"/>
      <c r="AG41" s="40"/>
      <c r="AH41" s="19">
        <v>11</v>
      </c>
      <c r="AI41" s="103">
        <v>1</v>
      </c>
      <c r="AJ41" s="8">
        <f t="shared" si="38"/>
        <v>110.00000000000001</v>
      </c>
      <c r="AK41" s="19">
        <v>12</v>
      </c>
      <c r="AL41" s="103">
        <v>1</v>
      </c>
      <c r="AM41" s="8">
        <f t="shared" si="39"/>
        <v>92.307692307692307</v>
      </c>
      <c r="AN41" s="19">
        <v>13</v>
      </c>
      <c r="AO41" s="103">
        <v>1</v>
      </c>
      <c r="AP41" s="8">
        <f t="shared" si="40"/>
        <v>92.857142857142861</v>
      </c>
      <c r="AQ41" s="19">
        <v>0</v>
      </c>
      <c r="AR41" s="103">
        <v>1</v>
      </c>
      <c r="AS41" s="8">
        <f t="shared" si="41"/>
        <v>0</v>
      </c>
      <c r="AT41" s="34"/>
      <c r="AU41" s="34"/>
      <c r="AV41" s="40"/>
      <c r="AW41" s="34"/>
      <c r="AX41" s="34"/>
      <c r="AY41" s="40"/>
      <c r="AZ41" s="34"/>
      <c r="BA41" s="54"/>
      <c r="BB41" s="40"/>
      <c r="BC41" s="34"/>
      <c r="BD41" s="54"/>
      <c r="BE41" s="40"/>
      <c r="BF41" s="19">
        <v>0</v>
      </c>
      <c r="BG41" s="103">
        <v>1</v>
      </c>
      <c r="BH41" s="40"/>
      <c r="BI41" s="34"/>
      <c r="BJ41" s="34"/>
      <c r="BK41" s="40"/>
      <c r="BL41" s="41">
        <f t="shared" si="5"/>
        <v>646</v>
      </c>
      <c r="BM41" s="110">
        <f t="shared" si="6"/>
        <v>11</v>
      </c>
      <c r="BN41" s="215">
        <f t="shared" si="43"/>
        <v>92.417739628040053</v>
      </c>
      <c r="BO41" s="219">
        <f t="shared" si="8"/>
        <v>610</v>
      </c>
      <c r="BP41" s="31">
        <f t="shared" si="9"/>
        <v>169</v>
      </c>
      <c r="BQ41" s="31">
        <f t="shared" si="10"/>
        <v>13</v>
      </c>
      <c r="BR41" s="31">
        <f t="shared" si="11"/>
        <v>152</v>
      </c>
      <c r="BS41" s="31">
        <f t="shared" si="12"/>
        <v>182</v>
      </c>
      <c r="BT41" s="31">
        <f t="shared" si="13"/>
        <v>0</v>
      </c>
      <c r="BU41" s="31">
        <f t="shared" si="14"/>
        <v>44</v>
      </c>
      <c r="BV41" s="217">
        <v>82</v>
      </c>
      <c r="BW41" s="217">
        <v>0</v>
      </c>
      <c r="BX41" s="31">
        <f t="shared" si="15"/>
        <v>11</v>
      </c>
      <c r="BY41" s="31">
        <f t="shared" si="16"/>
        <v>29</v>
      </c>
      <c r="BZ41" s="217">
        <v>0</v>
      </c>
      <c r="CA41" s="220">
        <f t="shared" si="17"/>
        <v>1292</v>
      </c>
    </row>
    <row r="42" spans="2:79">
      <c r="B42" s="119" t="s">
        <v>278</v>
      </c>
      <c r="C42" s="48" t="s">
        <v>38</v>
      </c>
      <c r="D42" s="19">
        <v>175</v>
      </c>
      <c r="E42" s="103">
        <v>1</v>
      </c>
      <c r="F42" s="8">
        <f t="shared" si="31"/>
        <v>96.15384615384616</v>
      </c>
      <c r="G42" s="19">
        <v>128</v>
      </c>
      <c r="H42" s="103">
        <v>1</v>
      </c>
      <c r="I42" s="8">
        <f t="shared" si="32"/>
        <v>91.428571428571431</v>
      </c>
      <c r="J42" s="19">
        <v>121</v>
      </c>
      <c r="K42" s="103">
        <v>1</v>
      </c>
      <c r="L42" s="8">
        <f t="shared" si="33"/>
        <v>90.977443609022558</v>
      </c>
      <c r="M42" s="19">
        <v>80</v>
      </c>
      <c r="N42" s="103">
        <v>1</v>
      </c>
      <c r="O42" s="8">
        <f t="shared" si="34"/>
        <v>97.560975609756099</v>
      </c>
      <c r="P42" s="19">
        <v>42</v>
      </c>
      <c r="Q42" s="103">
        <v>1</v>
      </c>
      <c r="R42" s="8">
        <f t="shared" si="35"/>
        <v>95.454545454545453</v>
      </c>
      <c r="S42" s="34"/>
      <c r="T42" s="34"/>
      <c r="U42" s="40"/>
      <c r="V42" s="19">
        <v>7</v>
      </c>
      <c r="W42" s="103">
        <v>1</v>
      </c>
      <c r="X42" s="40"/>
      <c r="Y42" s="19">
        <v>28</v>
      </c>
      <c r="Z42" s="103">
        <v>1</v>
      </c>
      <c r="AA42" s="8">
        <f t="shared" si="37"/>
        <v>96.551724137931032</v>
      </c>
      <c r="AB42" s="34"/>
      <c r="AC42" s="34"/>
      <c r="AD42" s="40"/>
      <c r="AE42" s="34"/>
      <c r="AF42" s="54"/>
      <c r="AG42" s="40"/>
      <c r="AH42" s="19">
        <v>10</v>
      </c>
      <c r="AI42" s="103">
        <v>1</v>
      </c>
      <c r="AJ42" s="8">
        <f t="shared" si="38"/>
        <v>90.909090909090907</v>
      </c>
      <c r="AK42" s="19">
        <v>12</v>
      </c>
      <c r="AL42" s="103">
        <v>1</v>
      </c>
      <c r="AM42" s="8">
        <f t="shared" si="39"/>
        <v>100</v>
      </c>
      <c r="AN42" s="19">
        <v>12</v>
      </c>
      <c r="AO42" s="103">
        <v>1</v>
      </c>
      <c r="AP42" s="8">
        <f t="shared" si="40"/>
        <v>92.307692307692307</v>
      </c>
      <c r="AQ42" s="34"/>
      <c r="AR42" s="34"/>
      <c r="AS42" s="40"/>
      <c r="AT42" s="34"/>
      <c r="AU42" s="34"/>
      <c r="AV42" s="40"/>
      <c r="AW42" s="34"/>
      <c r="AX42" s="34"/>
      <c r="AY42" s="40"/>
      <c r="AZ42" s="34"/>
      <c r="BA42" s="54"/>
      <c r="BB42" s="40"/>
      <c r="BC42" s="34"/>
      <c r="BD42" s="54"/>
      <c r="BE42" s="40"/>
      <c r="BF42" s="34"/>
      <c r="BG42" s="34"/>
      <c r="BH42" s="40"/>
      <c r="BI42" s="34"/>
      <c r="BJ42" s="34"/>
      <c r="BK42" s="40"/>
      <c r="BL42" s="41">
        <f t="shared" si="5"/>
        <v>615</v>
      </c>
      <c r="BM42" s="110">
        <f t="shared" si="6"/>
        <v>10</v>
      </c>
      <c r="BN42" s="215">
        <f t="shared" si="43"/>
        <v>95.201238390092882</v>
      </c>
      <c r="BO42" s="219">
        <f t="shared" si="8"/>
        <v>581</v>
      </c>
      <c r="BP42" s="31">
        <f t="shared" si="9"/>
        <v>155</v>
      </c>
      <c r="BQ42" s="31">
        <f t="shared" si="10"/>
        <v>19</v>
      </c>
      <c r="BR42" s="31">
        <f t="shared" si="11"/>
        <v>140</v>
      </c>
      <c r="BS42" s="31">
        <f t="shared" si="12"/>
        <v>175</v>
      </c>
      <c r="BT42" s="31">
        <f t="shared" si="13"/>
        <v>0</v>
      </c>
      <c r="BU42" s="31">
        <f t="shared" si="14"/>
        <v>42</v>
      </c>
      <c r="BV42" s="217">
        <v>80</v>
      </c>
      <c r="BW42" s="217">
        <v>0</v>
      </c>
      <c r="BX42" s="31">
        <f t="shared" si="15"/>
        <v>10</v>
      </c>
      <c r="BY42" s="31">
        <f t="shared" si="16"/>
        <v>28</v>
      </c>
      <c r="BZ42" s="217">
        <v>0</v>
      </c>
      <c r="CA42" s="220">
        <f t="shared" si="17"/>
        <v>1230</v>
      </c>
    </row>
    <row r="43" spans="2:79">
      <c r="B43" s="119" t="s">
        <v>279</v>
      </c>
      <c r="C43" s="48" t="s">
        <v>39</v>
      </c>
      <c r="D43" s="19">
        <v>151</v>
      </c>
      <c r="E43" s="103">
        <v>1</v>
      </c>
      <c r="F43" s="8">
        <f t="shared" si="31"/>
        <v>86.285714285714292</v>
      </c>
      <c r="G43" s="19">
        <v>136</v>
      </c>
      <c r="H43" s="103">
        <v>1</v>
      </c>
      <c r="I43" s="8">
        <f t="shared" si="32"/>
        <v>106.25</v>
      </c>
      <c r="J43" s="19">
        <v>130</v>
      </c>
      <c r="K43" s="103">
        <v>1</v>
      </c>
      <c r="L43" s="8">
        <f t="shared" si="33"/>
        <v>107.43801652892562</v>
      </c>
      <c r="M43" s="19">
        <v>84</v>
      </c>
      <c r="N43" s="103">
        <v>1</v>
      </c>
      <c r="O43" s="8">
        <f t="shared" si="34"/>
        <v>105</v>
      </c>
      <c r="P43" s="19">
        <v>37</v>
      </c>
      <c r="Q43" s="103">
        <v>1</v>
      </c>
      <c r="R43" s="8">
        <f t="shared" si="35"/>
        <v>88.095238095238088</v>
      </c>
      <c r="S43" s="34"/>
      <c r="T43" s="34"/>
      <c r="U43" s="40"/>
      <c r="V43" s="19">
        <v>45</v>
      </c>
      <c r="W43" s="103">
        <v>1</v>
      </c>
      <c r="X43" s="8">
        <f t="shared" ref="X43:X44" si="46">SUM(V43/V42*100)</f>
        <v>642.85714285714289</v>
      </c>
      <c r="Y43" s="19">
        <v>25</v>
      </c>
      <c r="Z43" s="103">
        <v>1</v>
      </c>
      <c r="AA43" s="8">
        <f t="shared" si="37"/>
        <v>89.285714285714292</v>
      </c>
      <c r="AB43" s="34"/>
      <c r="AC43" s="34"/>
      <c r="AD43" s="40"/>
      <c r="AE43" s="34"/>
      <c r="AF43" s="54"/>
      <c r="AG43" s="40"/>
      <c r="AH43" s="19">
        <v>10</v>
      </c>
      <c r="AI43" s="103">
        <v>1</v>
      </c>
      <c r="AJ43" s="8">
        <f t="shared" si="38"/>
        <v>100</v>
      </c>
      <c r="AK43" s="19">
        <v>10</v>
      </c>
      <c r="AL43" s="103">
        <v>1</v>
      </c>
      <c r="AM43" s="8">
        <f t="shared" si="39"/>
        <v>83.333333333333343</v>
      </c>
      <c r="AN43" s="19">
        <v>10</v>
      </c>
      <c r="AO43" s="103">
        <v>1</v>
      </c>
      <c r="AP43" s="8">
        <f t="shared" si="40"/>
        <v>83.333333333333343</v>
      </c>
      <c r="AQ43" s="34"/>
      <c r="AR43" s="34"/>
      <c r="AS43" s="40"/>
      <c r="AT43" s="34"/>
      <c r="AU43" s="34"/>
      <c r="AV43" s="40"/>
      <c r="AW43" s="34"/>
      <c r="AX43" s="34"/>
      <c r="AY43" s="40"/>
      <c r="AZ43" s="34"/>
      <c r="BA43" s="54"/>
      <c r="BB43" s="40"/>
      <c r="BC43" s="34"/>
      <c r="BD43" s="54"/>
      <c r="BE43" s="40"/>
      <c r="BF43" s="34"/>
      <c r="BG43" s="34"/>
      <c r="BH43" s="40"/>
      <c r="BI43" s="34"/>
      <c r="BJ43" s="34"/>
      <c r="BK43" s="40"/>
      <c r="BL43" s="41">
        <f t="shared" si="5"/>
        <v>638</v>
      </c>
      <c r="BM43" s="110">
        <f t="shared" si="6"/>
        <v>10</v>
      </c>
      <c r="BN43" s="215">
        <f t="shared" si="43"/>
        <v>103.73983739837398</v>
      </c>
      <c r="BO43" s="219">
        <f t="shared" si="8"/>
        <v>608</v>
      </c>
      <c r="BP43" s="31">
        <f t="shared" si="9"/>
        <v>160</v>
      </c>
      <c r="BQ43" s="31">
        <f t="shared" si="10"/>
        <v>55</v>
      </c>
      <c r="BR43" s="31">
        <f t="shared" si="11"/>
        <v>146</v>
      </c>
      <c r="BS43" s="31">
        <f t="shared" si="12"/>
        <v>151</v>
      </c>
      <c r="BT43" s="31">
        <f t="shared" si="13"/>
        <v>0</v>
      </c>
      <c r="BU43" s="31">
        <f t="shared" si="14"/>
        <v>37</v>
      </c>
      <c r="BV43" s="217">
        <v>84</v>
      </c>
      <c r="BW43" s="217">
        <v>0</v>
      </c>
      <c r="BX43" s="31">
        <f t="shared" si="15"/>
        <v>10</v>
      </c>
      <c r="BY43" s="31">
        <f t="shared" si="16"/>
        <v>25</v>
      </c>
      <c r="BZ43" s="217">
        <v>0</v>
      </c>
      <c r="CA43" s="220">
        <f t="shared" si="17"/>
        <v>1276</v>
      </c>
    </row>
    <row r="44" spans="2:79">
      <c r="B44" s="119" t="s">
        <v>280</v>
      </c>
      <c r="C44" s="48" t="s">
        <v>40</v>
      </c>
      <c r="D44" s="19">
        <v>160</v>
      </c>
      <c r="E44" s="103">
        <v>1</v>
      </c>
      <c r="F44" s="8">
        <f t="shared" si="31"/>
        <v>105.96026490066225</v>
      </c>
      <c r="G44" s="19">
        <v>133</v>
      </c>
      <c r="H44" s="103">
        <v>1</v>
      </c>
      <c r="I44" s="8">
        <f t="shared" si="32"/>
        <v>97.794117647058826</v>
      </c>
      <c r="J44" s="19">
        <v>119</v>
      </c>
      <c r="K44" s="103">
        <v>1</v>
      </c>
      <c r="L44" s="8">
        <f t="shared" si="33"/>
        <v>91.538461538461533</v>
      </c>
      <c r="M44" s="19">
        <v>88</v>
      </c>
      <c r="N44" s="103">
        <v>1</v>
      </c>
      <c r="O44" s="8">
        <f t="shared" si="34"/>
        <v>104.76190476190477</v>
      </c>
      <c r="P44" s="19">
        <v>35</v>
      </c>
      <c r="Q44" s="103">
        <v>1</v>
      </c>
      <c r="R44" s="8">
        <f t="shared" si="35"/>
        <v>94.594594594594597</v>
      </c>
      <c r="S44" s="19">
        <v>7</v>
      </c>
      <c r="T44" s="103">
        <v>1</v>
      </c>
      <c r="U44" s="40"/>
      <c r="V44" s="19">
        <v>44</v>
      </c>
      <c r="W44" s="103">
        <v>1</v>
      </c>
      <c r="X44" s="8">
        <f t="shared" si="46"/>
        <v>97.777777777777771</v>
      </c>
      <c r="Y44" s="19">
        <v>22</v>
      </c>
      <c r="Z44" s="103">
        <v>1</v>
      </c>
      <c r="AA44" s="8">
        <f t="shared" si="37"/>
        <v>88</v>
      </c>
      <c r="AB44" s="34"/>
      <c r="AC44" s="34"/>
      <c r="AD44" s="40"/>
      <c r="AE44" s="34"/>
      <c r="AF44" s="54"/>
      <c r="AG44" s="40"/>
      <c r="AH44" s="19">
        <v>9</v>
      </c>
      <c r="AI44" s="103">
        <v>1</v>
      </c>
      <c r="AJ44" s="8">
        <f t="shared" si="38"/>
        <v>90</v>
      </c>
      <c r="AK44" s="19">
        <v>1</v>
      </c>
      <c r="AL44" s="103">
        <v>1</v>
      </c>
      <c r="AM44" s="8">
        <f t="shared" si="39"/>
        <v>10</v>
      </c>
      <c r="AN44" s="19">
        <v>3</v>
      </c>
      <c r="AO44" s="103">
        <v>1</v>
      </c>
      <c r="AP44" s="8">
        <f t="shared" si="40"/>
        <v>30</v>
      </c>
      <c r="AQ44" s="34"/>
      <c r="AR44" s="34"/>
      <c r="AS44" s="40"/>
      <c r="AT44" s="34"/>
      <c r="AU44" s="34"/>
      <c r="AV44" s="40"/>
      <c r="AW44" s="34"/>
      <c r="AX44" s="34"/>
      <c r="AY44" s="40"/>
      <c r="AZ44" s="34"/>
      <c r="BA44" s="54"/>
      <c r="BB44" s="40"/>
      <c r="BC44" s="34"/>
      <c r="BD44" s="54"/>
      <c r="BE44" s="40"/>
      <c r="BF44" s="34"/>
      <c r="BG44" s="34"/>
      <c r="BH44" s="40"/>
      <c r="BI44" s="34"/>
      <c r="BJ44" s="34"/>
      <c r="BK44" s="40"/>
      <c r="BL44" s="41">
        <f t="shared" si="5"/>
        <v>621</v>
      </c>
      <c r="BM44" s="110">
        <f t="shared" si="6"/>
        <v>11</v>
      </c>
      <c r="BN44" s="215">
        <f t="shared" si="43"/>
        <v>97.335423197492162</v>
      </c>
      <c r="BO44" s="219">
        <f t="shared" si="8"/>
        <v>608</v>
      </c>
      <c r="BP44" s="31">
        <f t="shared" si="9"/>
        <v>132</v>
      </c>
      <c r="BQ44" s="31">
        <f t="shared" si="10"/>
        <v>47</v>
      </c>
      <c r="BR44" s="31">
        <f t="shared" si="11"/>
        <v>134</v>
      </c>
      <c r="BS44" s="31">
        <f t="shared" si="12"/>
        <v>160</v>
      </c>
      <c r="BT44" s="31">
        <f t="shared" si="13"/>
        <v>0</v>
      </c>
      <c r="BU44" s="31">
        <f t="shared" si="14"/>
        <v>35</v>
      </c>
      <c r="BV44" s="217">
        <v>88</v>
      </c>
      <c r="BW44" s="217">
        <v>7</v>
      </c>
      <c r="BX44" s="31">
        <f t="shared" si="15"/>
        <v>9</v>
      </c>
      <c r="BY44" s="31">
        <f t="shared" si="16"/>
        <v>22</v>
      </c>
      <c r="BZ44" s="217">
        <v>0</v>
      </c>
      <c r="CA44" s="220">
        <f t="shared" si="17"/>
        <v>1242</v>
      </c>
    </row>
    <row r="45" spans="2:79">
      <c r="B45" s="119" t="s">
        <v>281</v>
      </c>
      <c r="C45" s="48" t="s">
        <v>41</v>
      </c>
      <c r="D45" s="19">
        <v>163</v>
      </c>
      <c r="E45" s="103">
        <v>1</v>
      </c>
      <c r="F45" s="8">
        <f t="shared" si="31"/>
        <v>101.875</v>
      </c>
      <c r="G45" s="19">
        <v>127</v>
      </c>
      <c r="H45" s="103">
        <v>1</v>
      </c>
      <c r="I45" s="8">
        <f t="shared" si="32"/>
        <v>95.488721804511272</v>
      </c>
      <c r="J45" s="19">
        <v>117</v>
      </c>
      <c r="K45" s="103">
        <v>1</v>
      </c>
      <c r="L45" s="8">
        <f t="shared" si="33"/>
        <v>98.319327731092429</v>
      </c>
      <c r="M45" s="19">
        <v>95</v>
      </c>
      <c r="N45" s="103">
        <v>1</v>
      </c>
      <c r="O45" s="8">
        <f t="shared" si="34"/>
        <v>107.95454545454545</v>
      </c>
      <c r="P45" s="19">
        <v>38</v>
      </c>
      <c r="Q45" s="103">
        <v>1</v>
      </c>
      <c r="R45" s="8">
        <f t="shared" si="35"/>
        <v>108.57142857142857</v>
      </c>
      <c r="S45" s="19">
        <v>10</v>
      </c>
      <c r="T45" s="103">
        <v>1</v>
      </c>
      <c r="U45" s="8">
        <f t="shared" si="36"/>
        <v>142.85714285714286</v>
      </c>
      <c r="V45" s="34"/>
      <c r="W45" s="34"/>
      <c r="X45" s="40"/>
      <c r="Y45" s="19">
        <v>29</v>
      </c>
      <c r="Z45" s="103">
        <v>1</v>
      </c>
      <c r="AA45" s="8">
        <f t="shared" si="37"/>
        <v>131.81818181818181</v>
      </c>
      <c r="AB45" s="34"/>
      <c r="AC45" s="34"/>
      <c r="AD45" s="40"/>
      <c r="AE45" s="34"/>
      <c r="AF45" s="54"/>
      <c r="AG45" s="40"/>
      <c r="AH45" s="19">
        <v>9</v>
      </c>
      <c r="AI45" s="103">
        <v>1</v>
      </c>
      <c r="AJ45" s="8">
        <f t="shared" si="38"/>
        <v>100</v>
      </c>
      <c r="AK45" s="34"/>
      <c r="AL45" s="34"/>
      <c r="AM45" s="40"/>
      <c r="AN45" s="19">
        <v>2</v>
      </c>
      <c r="AO45" s="103">
        <v>1</v>
      </c>
      <c r="AP45" s="8">
        <f t="shared" si="40"/>
        <v>66.666666666666657</v>
      </c>
      <c r="AQ45" s="34"/>
      <c r="AR45" s="34"/>
      <c r="AS45" s="40"/>
      <c r="AT45" s="34"/>
      <c r="AU45" s="34"/>
      <c r="AV45" s="40"/>
      <c r="AW45" s="34"/>
      <c r="AX45" s="34"/>
      <c r="AY45" s="40"/>
      <c r="AZ45" s="34"/>
      <c r="BA45" s="54"/>
      <c r="BB45" s="40"/>
      <c r="BC45" s="34"/>
      <c r="BD45" s="54"/>
      <c r="BE45" s="40"/>
      <c r="BF45" s="34"/>
      <c r="BG45" s="34"/>
      <c r="BH45" s="40"/>
      <c r="BI45" s="34"/>
      <c r="BJ45" s="34"/>
      <c r="BK45" s="40"/>
      <c r="BL45" s="41">
        <f t="shared" si="5"/>
        <v>590</v>
      </c>
      <c r="BM45" s="110">
        <f t="shared" si="6"/>
        <v>9</v>
      </c>
      <c r="BN45" s="215">
        <f t="shared" si="43"/>
        <v>95.008051529790663</v>
      </c>
      <c r="BO45" s="219">
        <f t="shared" si="8"/>
        <v>579</v>
      </c>
      <c r="BP45" s="31">
        <f t="shared" si="9"/>
        <v>128</v>
      </c>
      <c r="BQ45" s="31">
        <f t="shared" si="10"/>
        <v>2</v>
      </c>
      <c r="BR45" s="31">
        <f t="shared" si="11"/>
        <v>127</v>
      </c>
      <c r="BS45" s="31">
        <f t="shared" si="12"/>
        <v>163</v>
      </c>
      <c r="BT45" s="31">
        <f t="shared" si="13"/>
        <v>0</v>
      </c>
      <c r="BU45" s="31">
        <f t="shared" si="14"/>
        <v>38</v>
      </c>
      <c r="BV45" s="217">
        <v>95</v>
      </c>
      <c r="BW45" s="217">
        <v>10</v>
      </c>
      <c r="BX45" s="31">
        <f t="shared" si="15"/>
        <v>9</v>
      </c>
      <c r="BY45" s="31">
        <f t="shared" si="16"/>
        <v>29</v>
      </c>
      <c r="BZ45" s="217">
        <v>0</v>
      </c>
      <c r="CA45" s="220">
        <f t="shared" si="17"/>
        <v>1180</v>
      </c>
    </row>
    <row r="46" spans="2:79">
      <c r="B46" s="119" t="s">
        <v>282</v>
      </c>
      <c r="C46" s="48" t="s">
        <v>42</v>
      </c>
      <c r="D46" s="19">
        <v>173</v>
      </c>
      <c r="E46" s="103">
        <v>1</v>
      </c>
      <c r="F46" s="8">
        <f t="shared" si="31"/>
        <v>106.13496932515338</v>
      </c>
      <c r="G46" s="19">
        <v>146</v>
      </c>
      <c r="H46" s="103">
        <v>1</v>
      </c>
      <c r="I46" s="8">
        <f t="shared" si="32"/>
        <v>114.96062992125984</v>
      </c>
      <c r="J46" s="19">
        <v>155</v>
      </c>
      <c r="K46" s="103">
        <v>1</v>
      </c>
      <c r="L46" s="8">
        <f t="shared" si="33"/>
        <v>132.47863247863248</v>
      </c>
      <c r="M46" s="19">
        <v>99</v>
      </c>
      <c r="N46" s="103">
        <v>1</v>
      </c>
      <c r="O46" s="8">
        <f t="shared" si="34"/>
        <v>104.21052631578947</v>
      </c>
      <c r="P46" s="19">
        <v>49</v>
      </c>
      <c r="Q46" s="103">
        <v>1</v>
      </c>
      <c r="R46" s="8">
        <f t="shared" si="35"/>
        <v>128.94736842105263</v>
      </c>
      <c r="S46" s="34"/>
      <c r="T46" s="34"/>
      <c r="U46" s="40"/>
      <c r="V46" s="34"/>
      <c r="W46" s="34"/>
      <c r="X46" s="40"/>
      <c r="Y46" s="19">
        <v>35</v>
      </c>
      <c r="Z46" s="103">
        <v>1</v>
      </c>
      <c r="AA46" s="8">
        <f t="shared" si="37"/>
        <v>120.68965517241379</v>
      </c>
      <c r="AB46" s="34"/>
      <c r="AC46" s="34"/>
      <c r="AD46" s="40"/>
      <c r="AE46" s="34"/>
      <c r="AF46" s="54"/>
      <c r="AG46" s="40"/>
      <c r="AH46" s="19">
        <v>10</v>
      </c>
      <c r="AI46" s="103">
        <v>1</v>
      </c>
      <c r="AJ46" s="8">
        <f t="shared" si="38"/>
        <v>111.11111111111111</v>
      </c>
      <c r="AK46" s="34"/>
      <c r="AL46" s="34"/>
      <c r="AM46" s="40"/>
      <c r="AN46" s="34"/>
      <c r="AO46" s="34"/>
      <c r="AP46" s="40"/>
      <c r="AQ46" s="34"/>
      <c r="AR46" s="34"/>
      <c r="AS46" s="40"/>
      <c r="AT46" s="34"/>
      <c r="AU46" s="34"/>
      <c r="AV46" s="40"/>
      <c r="AW46" s="34"/>
      <c r="AX46" s="34"/>
      <c r="AY46" s="40"/>
      <c r="AZ46" s="34"/>
      <c r="BA46" s="54"/>
      <c r="BB46" s="40"/>
      <c r="BC46" s="34"/>
      <c r="BD46" s="54"/>
      <c r="BE46" s="40"/>
      <c r="BF46" s="34"/>
      <c r="BG46" s="34"/>
      <c r="BH46" s="40"/>
      <c r="BI46" s="34"/>
      <c r="BJ46" s="34"/>
      <c r="BK46" s="40"/>
      <c r="BL46" s="41">
        <f t="shared" si="5"/>
        <v>667</v>
      </c>
      <c r="BM46" s="110">
        <f t="shared" si="6"/>
        <v>7</v>
      </c>
      <c r="BN46" s="215">
        <f t="shared" si="43"/>
        <v>113.05084745762713</v>
      </c>
      <c r="BO46" s="219">
        <f t="shared" si="8"/>
        <v>657</v>
      </c>
      <c r="BP46" s="31">
        <f t="shared" si="9"/>
        <v>165</v>
      </c>
      <c r="BQ46" s="31">
        <f t="shared" si="10"/>
        <v>0</v>
      </c>
      <c r="BR46" s="31">
        <f t="shared" si="11"/>
        <v>146</v>
      </c>
      <c r="BS46" s="31">
        <f t="shared" si="12"/>
        <v>173</v>
      </c>
      <c r="BT46" s="31">
        <f t="shared" si="13"/>
        <v>0</v>
      </c>
      <c r="BU46" s="31">
        <f t="shared" si="14"/>
        <v>49</v>
      </c>
      <c r="BV46" s="217">
        <v>99</v>
      </c>
      <c r="BW46" s="217">
        <v>0</v>
      </c>
      <c r="BX46" s="31">
        <f t="shared" si="15"/>
        <v>10</v>
      </c>
      <c r="BY46" s="31">
        <f t="shared" si="16"/>
        <v>35</v>
      </c>
      <c r="BZ46" s="217">
        <v>0</v>
      </c>
      <c r="CA46" s="220">
        <f t="shared" si="17"/>
        <v>1334</v>
      </c>
    </row>
    <row r="47" spans="2:79">
      <c r="B47" s="119" t="s">
        <v>283</v>
      </c>
      <c r="C47" s="48" t="s">
        <v>43</v>
      </c>
      <c r="D47" s="19">
        <v>176</v>
      </c>
      <c r="E47" s="103">
        <v>1</v>
      </c>
      <c r="F47" s="8">
        <f t="shared" si="31"/>
        <v>101.73410404624276</v>
      </c>
      <c r="G47" s="19">
        <v>153</v>
      </c>
      <c r="H47" s="103">
        <v>1</v>
      </c>
      <c r="I47" s="8">
        <f t="shared" si="32"/>
        <v>104.7945205479452</v>
      </c>
      <c r="J47" s="19">
        <v>152</v>
      </c>
      <c r="K47" s="103">
        <v>1</v>
      </c>
      <c r="L47" s="8">
        <f t="shared" si="33"/>
        <v>98.064516129032256</v>
      </c>
      <c r="M47" s="19">
        <v>99</v>
      </c>
      <c r="N47" s="103">
        <v>1</v>
      </c>
      <c r="O47" s="8">
        <f t="shared" si="34"/>
        <v>100</v>
      </c>
      <c r="P47" s="19">
        <v>48</v>
      </c>
      <c r="Q47" s="103">
        <v>1</v>
      </c>
      <c r="R47" s="8">
        <f t="shared" si="35"/>
        <v>97.959183673469383</v>
      </c>
      <c r="S47" s="34"/>
      <c r="T47" s="34"/>
      <c r="U47" s="40"/>
      <c r="V47" s="34"/>
      <c r="W47" s="34"/>
      <c r="X47" s="40"/>
      <c r="Y47" s="19">
        <v>36</v>
      </c>
      <c r="Z47" s="103">
        <v>1</v>
      </c>
      <c r="AA47" s="8">
        <f t="shared" si="37"/>
        <v>102.85714285714285</v>
      </c>
      <c r="AB47" s="34"/>
      <c r="AC47" s="34"/>
      <c r="AD47" s="40"/>
      <c r="AE47" s="34"/>
      <c r="AF47" s="54"/>
      <c r="AG47" s="40"/>
      <c r="AH47" s="19">
        <v>11</v>
      </c>
      <c r="AI47" s="103">
        <v>1</v>
      </c>
      <c r="AJ47" s="8">
        <f t="shared" si="38"/>
        <v>110.00000000000001</v>
      </c>
      <c r="AK47" s="34"/>
      <c r="AL47" s="34"/>
      <c r="AM47" s="40"/>
      <c r="AN47" s="34"/>
      <c r="AO47" s="34"/>
      <c r="AP47" s="40"/>
      <c r="AQ47" s="34"/>
      <c r="AR47" s="34"/>
      <c r="AS47" s="40"/>
      <c r="AT47" s="34"/>
      <c r="AU47" s="34"/>
      <c r="AV47" s="40"/>
      <c r="AW47" s="34"/>
      <c r="AX47" s="34"/>
      <c r="AY47" s="40"/>
      <c r="AZ47" s="34"/>
      <c r="BA47" s="54"/>
      <c r="BB47" s="40"/>
      <c r="BC47" s="34"/>
      <c r="BD47" s="54"/>
      <c r="BE47" s="40"/>
      <c r="BF47" s="34"/>
      <c r="BG47" s="34"/>
      <c r="BH47" s="40"/>
      <c r="BI47" s="34"/>
      <c r="BJ47" s="34"/>
      <c r="BK47" s="40"/>
      <c r="BL47" s="41">
        <f t="shared" si="5"/>
        <v>675</v>
      </c>
      <c r="BM47" s="110">
        <f t="shared" si="6"/>
        <v>7</v>
      </c>
      <c r="BN47" s="215">
        <f t="shared" si="43"/>
        <v>101.19940029985008</v>
      </c>
      <c r="BO47" s="219">
        <f t="shared" si="8"/>
        <v>664</v>
      </c>
      <c r="BP47" s="31">
        <f t="shared" si="9"/>
        <v>163</v>
      </c>
      <c r="BQ47" s="31">
        <f t="shared" si="10"/>
        <v>0</v>
      </c>
      <c r="BR47" s="31">
        <f t="shared" si="11"/>
        <v>153</v>
      </c>
      <c r="BS47" s="31">
        <f t="shared" si="12"/>
        <v>176</v>
      </c>
      <c r="BT47" s="31">
        <f t="shared" si="13"/>
        <v>0</v>
      </c>
      <c r="BU47" s="31">
        <f t="shared" si="14"/>
        <v>48</v>
      </c>
      <c r="BV47" s="217">
        <v>99</v>
      </c>
      <c r="BW47" s="217">
        <v>0</v>
      </c>
      <c r="BX47" s="31">
        <f t="shared" si="15"/>
        <v>11</v>
      </c>
      <c r="BY47" s="31">
        <f t="shared" si="16"/>
        <v>36</v>
      </c>
      <c r="BZ47" s="217">
        <v>0</v>
      </c>
      <c r="CA47" s="220">
        <f t="shared" si="17"/>
        <v>1350</v>
      </c>
    </row>
    <row r="48" spans="2:79">
      <c r="B48" s="119" t="s">
        <v>284</v>
      </c>
      <c r="C48" s="48" t="s">
        <v>44</v>
      </c>
      <c r="D48" s="19">
        <v>182</v>
      </c>
      <c r="E48" s="103">
        <v>1</v>
      </c>
      <c r="F48" s="8">
        <f t="shared" si="31"/>
        <v>103.40909090909092</v>
      </c>
      <c r="G48" s="19">
        <v>148</v>
      </c>
      <c r="H48" s="103">
        <v>1</v>
      </c>
      <c r="I48" s="8">
        <f t="shared" si="32"/>
        <v>96.732026143790847</v>
      </c>
      <c r="J48" s="19">
        <v>152</v>
      </c>
      <c r="K48" s="103">
        <v>1</v>
      </c>
      <c r="L48" s="8">
        <f t="shared" si="33"/>
        <v>100</v>
      </c>
      <c r="M48" s="19">
        <v>99</v>
      </c>
      <c r="N48" s="103">
        <v>1</v>
      </c>
      <c r="O48" s="8">
        <f t="shared" si="34"/>
        <v>100</v>
      </c>
      <c r="P48" s="19">
        <v>46</v>
      </c>
      <c r="Q48" s="103">
        <v>1</v>
      </c>
      <c r="R48" s="8">
        <f t="shared" si="35"/>
        <v>95.833333333333343</v>
      </c>
      <c r="S48" s="34"/>
      <c r="T48" s="34"/>
      <c r="U48" s="40"/>
      <c r="V48" s="34"/>
      <c r="W48" s="34"/>
      <c r="X48" s="40"/>
      <c r="Y48" s="19">
        <v>37</v>
      </c>
      <c r="Z48" s="103">
        <v>1</v>
      </c>
      <c r="AA48" s="8">
        <f t="shared" si="37"/>
        <v>102.77777777777777</v>
      </c>
      <c r="AB48" s="34"/>
      <c r="AC48" s="34"/>
      <c r="AD48" s="40"/>
      <c r="AE48" s="34"/>
      <c r="AF48" s="54"/>
      <c r="AG48" s="40"/>
      <c r="AH48" s="19">
        <v>10</v>
      </c>
      <c r="AI48" s="103">
        <v>1</v>
      </c>
      <c r="AJ48" s="8">
        <f t="shared" si="38"/>
        <v>90.909090909090907</v>
      </c>
      <c r="AK48" s="34"/>
      <c r="AL48" s="34"/>
      <c r="AM48" s="40"/>
      <c r="AN48" s="34"/>
      <c r="AO48" s="34"/>
      <c r="AP48" s="40"/>
      <c r="AQ48" s="34"/>
      <c r="AR48" s="34"/>
      <c r="AS48" s="40"/>
      <c r="AT48" s="34"/>
      <c r="AU48" s="34"/>
      <c r="AV48" s="40"/>
      <c r="AW48" s="34"/>
      <c r="AX48" s="34"/>
      <c r="AY48" s="40"/>
      <c r="AZ48" s="34"/>
      <c r="BA48" s="54"/>
      <c r="BB48" s="40"/>
      <c r="BC48" s="34"/>
      <c r="BD48" s="54"/>
      <c r="BE48" s="40"/>
      <c r="BF48" s="34"/>
      <c r="BG48" s="34"/>
      <c r="BH48" s="40"/>
      <c r="BI48" s="34"/>
      <c r="BJ48" s="34"/>
      <c r="BK48" s="40"/>
      <c r="BL48" s="41">
        <f t="shared" si="5"/>
        <v>674</v>
      </c>
      <c r="BM48" s="110">
        <f t="shared" si="6"/>
        <v>7</v>
      </c>
      <c r="BN48" s="215">
        <f t="shared" si="43"/>
        <v>99.851851851851848</v>
      </c>
      <c r="BO48" s="219">
        <f t="shared" si="8"/>
        <v>664</v>
      </c>
      <c r="BP48" s="31">
        <f t="shared" si="9"/>
        <v>162</v>
      </c>
      <c r="BQ48" s="31">
        <f t="shared" si="10"/>
        <v>0</v>
      </c>
      <c r="BR48" s="31">
        <f t="shared" si="11"/>
        <v>148</v>
      </c>
      <c r="BS48" s="31">
        <f t="shared" si="12"/>
        <v>182</v>
      </c>
      <c r="BT48" s="31">
        <f t="shared" si="13"/>
        <v>0</v>
      </c>
      <c r="BU48" s="31">
        <f t="shared" si="14"/>
        <v>46</v>
      </c>
      <c r="BV48" s="217">
        <v>99</v>
      </c>
      <c r="BW48" s="217">
        <v>0</v>
      </c>
      <c r="BX48" s="31">
        <f t="shared" si="15"/>
        <v>10</v>
      </c>
      <c r="BY48" s="31">
        <f t="shared" si="16"/>
        <v>37</v>
      </c>
      <c r="BZ48" s="217">
        <v>0</v>
      </c>
      <c r="CA48" s="220">
        <f t="shared" si="17"/>
        <v>1348</v>
      </c>
    </row>
    <row r="49" spans="2:79">
      <c r="B49" s="119" t="s">
        <v>285</v>
      </c>
      <c r="C49" s="47" t="s">
        <v>45</v>
      </c>
      <c r="D49" s="19">
        <v>190</v>
      </c>
      <c r="E49" s="103">
        <v>1</v>
      </c>
      <c r="F49" s="8">
        <f t="shared" si="31"/>
        <v>104.39560439560441</v>
      </c>
      <c r="G49" s="19">
        <v>172</v>
      </c>
      <c r="H49" s="103">
        <v>1</v>
      </c>
      <c r="I49" s="8">
        <f t="shared" si="32"/>
        <v>116.21621621621621</v>
      </c>
      <c r="J49" s="19">
        <v>162</v>
      </c>
      <c r="K49" s="103">
        <v>1</v>
      </c>
      <c r="L49" s="8">
        <f t="shared" si="33"/>
        <v>106.57894736842107</v>
      </c>
      <c r="M49" s="19">
        <v>102</v>
      </c>
      <c r="N49" s="103">
        <v>1</v>
      </c>
      <c r="O49" s="8">
        <f t="shared" si="34"/>
        <v>103.03030303030303</v>
      </c>
      <c r="P49" s="19">
        <v>51</v>
      </c>
      <c r="Q49" s="103">
        <v>1</v>
      </c>
      <c r="R49" s="8">
        <f t="shared" si="35"/>
        <v>110.86956521739131</v>
      </c>
      <c r="S49" s="34"/>
      <c r="T49" s="34"/>
      <c r="U49" s="40"/>
      <c r="V49" s="34"/>
      <c r="W49" s="34"/>
      <c r="X49" s="40"/>
      <c r="Y49" s="19">
        <v>41</v>
      </c>
      <c r="Z49" s="103">
        <v>1</v>
      </c>
      <c r="AA49" s="8">
        <f t="shared" si="37"/>
        <v>110.81081081081081</v>
      </c>
      <c r="AB49" s="34"/>
      <c r="AC49" s="34"/>
      <c r="AD49" s="40"/>
      <c r="AE49" s="34"/>
      <c r="AF49" s="54"/>
      <c r="AG49" s="40"/>
      <c r="AH49" s="19">
        <v>10</v>
      </c>
      <c r="AI49" s="103">
        <v>1</v>
      </c>
      <c r="AJ49" s="8">
        <f t="shared" si="38"/>
        <v>100</v>
      </c>
      <c r="AK49" s="34"/>
      <c r="AL49" s="34"/>
      <c r="AM49" s="40"/>
      <c r="AN49" s="34"/>
      <c r="AO49" s="34"/>
      <c r="AP49" s="40"/>
      <c r="AQ49" s="34"/>
      <c r="AR49" s="34"/>
      <c r="AS49" s="40"/>
      <c r="AT49" s="34"/>
      <c r="AU49" s="34"/>
      <c r="AV49" s="40"/>
      <c r="AW49" s="34"/>
      <c r="AX49" s="34"/>
      <c r="AY49" s="40"/>
      <c r="AZ49" s="34"/>
      <c r="BA49" s="54"/>
      <c r="BB49" s="40"/>
      <c r="BC49" s="34"/>
      <c r="BD49" s="54"/>
      <c r="BE49" s="40"/>
      <c r="BF49" s="34"/>
      <c r="BG49" s="34"/>
      <c r="BH49" s="40"/>
      <c r="BI49" s="34"/>
      <c r="BJ49" s="34"/>
      <c r="BK49" s="40"/>
      <c r="BL49" s="41">
        <f t="shared" si="5"/>
        <v>728</v>
      </c>
      <c r="BM49" s="110">
        <f t="shared" si="6"/>
        <v>7</v>
      </c>
      <c r="BN49" s="215">
        <f t="shared" si="43"/>
        <v>108.01186943620178</v>
      </c>
      <c r="BO49" s="219">
        <f t="shared" si="8"/>
        <v>718</v>
      </c>
      <c r="BP49" s="31">
        <f t="shared" si="9"/>
        <v>172</v>
      </c>
      <c r="BQ49" s="31">
        <f t="shared" si="10"/>
        <v>0</v>
      </c>
      <c r="BR49" s="31">
        <f t="shared" si="11"/>
        <v>172</v>
      </c>
      <c r="BS49" s="31">
        <f t="shared" si="12"/>
        <v>190</v>
      </c>
      <c r="BT49" s="31">
        <f t="shared" si="13"/>
        <v>0</v>
      </c>
      <c r="BU49" s="31">
        <f t="shared" si="14"/>
        <v>51</v>
      </c>
      <c r="BV49" s="217">
        <v>102</v>
      </c>
      <c r="BW49" s="217">
        <v>0</v>
      </c>
      <c r="BX49" s="31">
        <f t="shared" si="15"/>
        <v>10</v>
      </c>
      <c r="BY49" s="31">
        <f t="shared" si="16"/>
        <v>41</v>
      </c>
      <c r="BZ49" s="217">
        <v>0</v>
      </c>
      <c r="CA49" s="220">
        <f t="shared" si="17"/>
        <v>1456</v>
      </c>
    </row>
    <row r="50" spans="2:79">
      <c r="B50" s="119" t="s">
        <v>286</v>
      </c>
      <c r="C50" s="47" t="s">
        <v>46</v>
      </c>
      <c r="D50" s="19">
        <v>210</v>
      </c>
      <c r="E50" s="103">
        <v>1</v>
      </c>
      <c r="F50" s="8">
        <f t="shared" si="31"/>
        <v>110.5263157894737</v>
      </c>
      <c r="G50" s="19">
        <v>170</v>
      </c>
      <c r="H50" s="103">
        <v>1</v>
      </c>
      <c r="I50" s="8">
        <f t="shared" si="32"/>
        <v>98.837209302325576</v>
      </c>
      <c r="J50" s="19">
        <v>180</v>
      </c>
      <c r="K50" s="103">
        <v>1</v>
      </c>
      <c r="L50" s="8">
        <f t="shared" si="33"/>
        <v>111.11111111111111</v>
      </c>
      <c r="M50" s="19">
        <v>106</v>
      </c>
      <c r="N50" s="103">
        <v>1</v>
      </c>
      <c r="O50" s="8">
        <f t="shared" si="34"/>
        <v>103.92156862745099</v>
      </c>
      <c r="P50" s="19">
        <v>55</v>
      </c>
      <c r="Q50" s="103">
        <v>1</v>
      </c>
      <c r="R50" s="8">
        <f t="shared" si="35"/>
        <v>107.84313725490196</v>
      </c>
      <c r="S50" s="34"/>
      <c r="T50" s="34"/>
      <c r="U50" s="40"/>
      <c r="V50" s="34"/>
      <c r="W50" s="34"/>
      <c r="X50" s="40"/>
      <c r="Y50" s="19">
        <v>42</v>
      </c>
      <c r="Z50" s="103">
        <v>1</v>
      </c>
      <c r="AA50" s="8">
        <f t="shared" si="37"/>
        <v>102.4390243902439</v>
      </c>
      <c r="AB50" s="34"/>
      <c r="AC50" s="34"/>
      <c r="AD50" s="40"/>
      <c r="AE50" s="34"/>
      <c r="AF50" s="54"/>
      <c r="AG50" s="40"/>
      <c r="AH50" s="19">
        <v>11</v>
      </c>
      <c r="AI50" s="103">
        <v>1</v>
      </c>
      <c r="AJ50" s="8">
        <f t="shared" si="38"/>
        <v>110.00000000000001</v>
      </c>
      <c r="AK50" s="34"/>
      <c r="AL50" s="34"/>
      <c r="AM50" s="40"/>
      <c r="AN50" s="34"/>
      <c r="AO50" s="34"/>
      <c r="AP50" s="40"/>
      <c r="AQ50" s="34"/>
      <c r="AR50" s="34"/>
      <c r="AS50" s="40"/>
      <c r="AT50" s="34"/>
      <c r="AU50" s="34"/>
      <c r="AV50" s="40"/>
      <c r="AW50" s="34"/>
      <c r="AX50" s="34"/>
      <c r="AY50" s="40"/>
      <c r="AZ50" s="34"/>
      <c r="BA50" s="54"/>
      <c r="BB50" s="40"/>
      <c r="BC50" s="34"/>
      <c r="BD50" s="54"/>
      <c r="BE50" s="40"/>
      <c r="BF50" s="34"/>
      <c r="BG50" s="34"/>
      <c r="BH50" s="40"/>
      <c r="BI50" s="34"/>
      <c r="BJ50" s="34"/>
      <c r="BK50" s="40"/>
      <c r="BL50" s="41">
        <f t="shared" si="5"/>
        <v>774</v>
      </c>
      <c r="BM50" s="110">
        <f t="shared" si="6"/>
        <v>7</v>
      </c>
      <c r="BN50" s="215">
        <f t="shared" si="43"/>
        <v>106.31868131868131</v>
      </c>
      <c r="BO50" s="219">
        <f t="shared" si="8"/>
        <v>763</v>
      </c>
      <c r="BP50" s="31">
        <f t="shared" si="9"/>
        <v>191</v>
      </c>
      <c r="BQ50" s="31">
        <f t="shared" si="10"/>
        <v>0</v>
      </c>
      <c r="BR50" s="31">
        <f t="shared" si="11"/>
        <v>170</v>
      </c>
      <c r="BS50" s="31">
        <f t="shared" si="12"/>
        <v>210</v>
      </c>
      <c r="BT50" s="31">
        <f t="shared" si="13"/>
        <v>0</v>
      </c>
      <c r="BU50" s="31">
        <f t="shared" si="14"/>
        <v>55</v>
      </c>
      <c r="BV50" s="217">
        <v>106</v>
      </c>
      <c r="BW50" s="217">
        <v>0</v>
      </c>
      <c r="BX50" s="31">
        <f t="shared" si="15"/>
        <v>11</v>
      </c>
      <c r="BY50" s="31">
        <f t="shared" si="16"/>
        <v>42</v>
      </c>
      <c r="BZ50" s="217">
        <v>0</v>
      </c>
      <c r="CA50" s="220">
        <f t="shared" si="17"/>
        <v>1548</v>
      </c>
    </row>
    <row r="51" spans="2:79">
      <c r="B51" s="119" t="s">
        <v>287</v>
      </c>
      <c r="C51" s="47" t="s">
        <v>47</v>
      </c>
      <c r="D51" s="19">
        <v>216</v>
      </c>
      <c r="E51" s="103">
        <v>1</v>
      </c>
      <c r="F51" s="8">
        <f t="shared" si="31"/>
        <v>102.85714285714285</v>
      </c>
      <c r="G51" s="19">
        <v>170</v>
      </c>
      <c r="H51" s="103">
        <v>1</v>
      </c>
      <c r="I51" s="8">
        <f t="shared" si="32"/>
        <v>100</v>
      </c>
      <c r="J51" s="19">
        <v>188</v>
      </c>
      <c r="K51" s="103">
        <v>1</v>
      </c>
      <c r="L51" s="8">
        <f t="shared" si="33"/>
        <v>104.44444444444446</v>
      </c>
      <c r="M51" s="19">
        <v>106</v>
      </c>
      <c r="N51" s="103">
        <v>1</v>
      </c>
      <c r="O51" s="8">
        <f t="shared" si="34"/>
        <v>100</v>
      </c>
      <c r="P51" s="19">
        <v>55</v>
      </c>
      <c r="Q51" s="103">
        <v>1</v>
      </c>
      <c r="R51" s="8">
        <f t="shared" si="35"/>
        <v>100</v>
      </c>
      <c r="S51" s="34"/>
      <c r="T51" s="34"/>
      <c r="U51" s="40"/>
      <c r="V51" s="34"/>
      <c r="W51" s="34"/>
      <c r="X51" s="40"/>
      <c r="Y51" s="19">
        <v>43</v>
      </c>
      <c r="Z51" s="103">
        <v>1</v>
      </c>
      <c r="AA51" s="8">
        <f t="shared" si="37"/>
        <v>102.38095238095238</v>
      </c>
      <c r="AB51" s="34"/>
      <c r="AC51" s="34"/>
      <c r="AD51" s="40"/>
      <c r="AE51" s="34"/>
      <c r="AF51" s="54"/>
      <c r="AG51" s="40"/>
      <c r="AH51" s="19">
        <v>9</v>
      </c>
      <c r="AI51" s="103">
        <v>1</v>
      </c>
      <c r="AJ51" s="8">
        <f t="shared" si="38"/>
        <v>81.818181818181827</v>
      </c>
      <c r="AK51" s="34"/>
      <c r="AL51" s="34"/>
      <c r="AM51" s="40"/>
      <c r="AN51" s="34"/>
      <c r="AO51" s="34"/>
      <c r="AP51" s="40"/>
      <c r="AQ51" s="34"/>
      <c r="AR51" s="34"/>
      <c r="AS51" s="40"/>
      <c r="AT51" s="34"/>
      <c r="AU51" s="34"/>
      <c r="AV51" s="40"/>
      <c r="AW51" s="34"/>
      <c r="AX51" s="34"/>
      <c r="AY51" s="40"/>
      <c r="AZ51" s="34"/>
      <c r="BA51" s="54"/>
      <c r="BB51" s="40"/>
      <c r="BC51" s="34"/>
      <c r="BD51" s="54"/>
      <c r="BE51" s="40"/>
      <c r="BF51" s="34"/>
      <c r="BG51" s="34"/>
      <c r="BH51" s="40"/>
      <c r="BI51" s="34"/>
      <c r="BJ51" s="34"/>
      <c r="BK51" s="40"/>
      <c r="BL51" s="41">
        <f t="shared" si="5"/>
        <v>787</v>
      </c>
      <c r="BM51" s="110">
        <f t="shared" si="6"/>
        <v>7</v>
      </c>
      <c r="BN51" s="215">
        <f t="shared" si="43"/>
        <v>101.6795865633075</v>
      </c>
      <c r="BO51" s="219">
        <f t="shared" si="8"/>
        <v>778</v>
      </c>
      <c r="BP51" s="31">
        <f t="shared" si="9"/>
        <v>197</v>
      </c>
      <c r="BQ51" s="31">
        <f t="shared" si="10"/>
        <v>0</v>
      </c>
      <c r="BR51" s="31">
        <f t="shared" si="11"/>
        <v>170</v>
      </c>
      <c r="BS51" s="31">
        <f t="shared" si="12"/>
        <v>216</v>
      </c>
      <c r="BT51" s="31">
        <f t="shared" si="13"/>
        <v>0</v>
      </c>
      <c r="BU51" s="31">
        <f t="shared" si="14"/>
        <v>55</v>
      </c>
      <c r="BV51" s="217">
        <v>106</v>
      </c>
      <c r="BW51" s="217">
        <v>0</v>
      </c>
      <c r="BX51" s="31">
        <f t="shared" si="15"/>
        <v>9</v>
      </c>
      <c r="BY51" s="31">
        <f t="shared" si="16"/>
        <v>43</v>
      </c>
      <c r="BZ51" s="217">
        <v>0</v>
      </c>
      <c r="CA51" s="220">
        <f t="shared" si="17"/>
        <v>1574</v>
      </c>
    </row>
    <row r="52" spans="2:79">
      <c r="B52" s="119" t="s">
        <v>288</v>
      </c>
      <c r="C52" s="47" t="s">
        <v>48</v>
      </c>
      <c r="D52" s="14"/>
      <c r="E52" s="104"/>
      <c r="F52" s="8">
        <f t="shared" si="31"/>
        <v>0</v>
      </c>
      <c r="G52" s="19"/>
      <c r="H52" s="19"/>
      <c r="I52" s="8">
        <f t="shared" si="32"/>
        <v>0</v>
      </c>
      <c r="J52" s="19"/>
      <c r="K52" s="19"/>
      <c r="L52" s="8">
        <f t="shared" si="33"/>
        <v>0</v>
      </c>
      <c r="M52" s="19"/>
      <c r="N52" s="19"/>
      <c r="O52" s="8">
        <f t="shared" si="34"/>
        <v>0</v>
      </c>
      <c r="P52" s="14"/>
      <c r="Q52" s="14"/>
      <c r="R52" s="8">
        <f t="shared" si="35"/>
        <v>0</v>
      </c>
      <c r="S52" s="34"/>
      <c r="T52" s="34"/>
      <c r="U52" s="40"/>
      <c r="V52" s="34"/>
      <c r="W52" s="34"/>
      <c r="X52" s="40"/>
      <c r="Y52" s="14"/>
      <c r="Z52" s="14"/>
      <c r="AA52" s="8">
        <f t="shared" si="37"/>
        <v>0</v>
      </c>
      <c r="AB52" s="34"/>
      <c r="AC52" s="34"/>
      <c r="AD52" s="40"/>
      <c r="AE52" s="34"/>
      <c r="AF52" s="34"/>
      <c r="AG52" s="40"/>
      <c r="AH52" s="14"/>
      <c r="AI52" s="14"/>
      <c r="AJ52" s="8">
        <f t="shared" si="38"/>
        <v>0</v>
      </c>
      <c r="AK52" s="34"/>
      <c r="AL52" s="34"/>
      <c r="AM52" s="40"/>
      <c r="AN52" s="34"/>
      <c r="AO52" s="34"/>
      <c r="AP52" s="40"/>
      <c r="AQ52" s="34"/>
      <c r="AR52" s="34"/>
      <c r="AS52" s="40"/>
      <c r="AT52" s="34"/>
      <c r="AU52" s="34"/>
      <c r="AV52" s="40"/>
      <c r="AW52" s="34"/>
      <c r="AX52" s="34"/>
      <c r="AY52" s="40"/>
      <c r="AZ52" s="34"/>
      <c r="BA52" s="54"/>
      <c r="BB52" s="40"/>
      <c r="BC52" s="34"/>
      <c r="BD52" s="54"/>
      <c r="BE52" s="40"/>
      <c r="BF52" s="34"/>
      <c r="BG52" s="34"/>
      <c r="BH52" s="40"/>
      <c r="BI52" s="34"/>
      <c r="BJ52" s="34"/>
      <c r="BK52" s="40"/>
      <c r="BL52" s="41">
        <f t="shared" si="5"/>
        <v>0</v>
      </c>
      <c r="BM52" s="110">
        <f t="shared" si="6"/>
        <v>0</v>
      </c>
      <c r="BN52" s="215">
        <f t="shared" si="43"/>
        <v>0</v>
      </c>
      <c r="BO52" s="219">
        <f t="shared" si="8"/>
        <v>0</v>
      </c>
      <c r="BP52" s="31">
        <f t="shared" si="9"/>
        <v>0</v>
      </c>
      <c r="BQ52" s="31">
        <f t="shared" si="10"/>
        <v>0</v>
      </c>
      <c r="BR52" s="31">
        <f t="shared" si="11"/>
        <v>0</v>
      </c>
      <c r="BS52" s="31">
        <f t="shared" si="12"/>
        <v>0</v>
      </c>
      <c r="BT52" s="31">
        <f t="shared" si="13"/>
        <v>0</v>
      </c>
      <c r="BU52" s="31">
        <f t="shared" si="14"/>
        <v>0</v>
      </c>
      <c r="BV52" s="217">
        <v>0</v>
      </c>
      <c r="BW52" s="217">
        <v>0</v>
      </c>
      <c r="BX52" s="31">
        <f t="shared" si="15"/>
        <v>0</v>
      </c>
      <c r="BY52" s="31">
        <f t="shared" si="16"/>
        <v>0</v>
      </c>
      <c r="BZ52" s="217">
        <v>0</v>
      </c>
      <c r="CA52" s="220">
        <f t="shared" si="17"/>
        <v>0</v>
      </c>
    </row>
    <row r="53" spans="2:79" ht="19.5" thickBot="1">
      <c r="B53" s="120" t="s">
        <v>289</v>
      </c>
      <c r="C53" s="121" t="s">
        <v>49</v>
      </c>
      <c r="D53" s="122"/>
      <c r="E53" s="123"/>
      <c r="F53" s="9" t="e">
        <f t="shared" si="31"/>
        <v>#DIV/0!</v>
      </c>
      <c r="G53" s="20"/>
      <c r="H53" s="20"/>
      <c r="I53" s="9" t="e">
        <f t="shared" si="32"/>
        <v>#DIV/0!</v>
      </c>
      <c r="J53" s="20"/>
      <c r="K53" s="20"/>
      <c r="L53" s="9" t="e">
        <f t="shared" si="33"/>
        <v>#DIV/0!</v>
      </c>
      <c r="M53" s="20"/>
      <c r="N53" s="20"/>
      <c r="O53" s="9" t="e">
        <f t="shared" si="34"/>
        <v>#DIV/0!</v>
      </c>
      <c r="P53" s="122"/>
      <c r="Q53" s="122"/>
      <c r="R53" s="9" t="e">
        <f t="shared" si="35"/>
        <v>#DIV/0!</v>
      </c>
      <c r="S53" s="39"/>
      <c r="T53" s="39"/>
      <c r="U53" s="42"/>
      <c r="V53" s="124"/>
      <c r="W53" s="124"/>
      <c r="X53" s="42"/>
      <c r="Y53" s="122"/>
      <c r="Z53" s="122"/>
      <c r="AA53" s="9" t="e">
        <f t="shared" si="37"/>
        <v>#DIV/0!</v>
      </c>
      <c r="AB53" s="124"/>
      <c r="AC53" s="124"/>
      <c r="AD53" s="42"/>
      <c r="AE53" s="124"/>
      <c r="AF53" s="124"/>
      <c r="AG53" s="42"/>
      <c r="AH53" s="122"/>
      <c r="AI53" s="122"/>
      <c r="AJ53" s="9" t="e">
        <f t="shared" si="38"/>
        <v>#DIV/0!</v>
      </c>
      <c r="AK53" s="42"/>
      <c r="AL53" s="42"/>
      <c r="AM53" s="42"/>
      <c r="AN53" s="39"/>
      <c r="AO53" s="39"/>
      <c r="AP53" s="42"/>
      <c r="AQ53" s="39"/>
      <c r="AR53" s="39"/>
      <c r="AS53" s="42"/>
      <c r="AT53" s="39"/>
      <c r="AU53" s="39"/>
      <c r="AV53" s="42"/>
      <c r="AW53" s="39"/>
      <c r="AX53" s="39"/>
      <c r="AY53" s="42"/>
      <c r="AZ53" s="39"/>
      <c r="BA53" s="125"/>
      <c r="BB53" s="42"/>
      <c r="BC53" s="39"/>
      <c r="BD53" s="125"/>
      <c r="BE53" s="42"/>
      <c r="BF53" s="39"/>
      <c r="BG53" s="39"/>
      <c r="BH53" s="42"/>
      <c r="BI53" s="39"/>
      <c r="BJ53" s="39"/>
      <c r="BK53" s="42"/>
      <c r="BL53" s="126">
        <f t="shared" si="5"/>
        <v>0</v>
      </c>
      <c r="BM53" s="127">
        <f t="shared" si="6"/>
        <v>0</v>
      </c>
      <c r="BN53" s="216" t="e">
        <f t="shared" si="43"/>
        <v>#DIV/0!</v>
      </c>
      <c r="BO53" s="221">
        <f t="shared" si="8"/>
        <v>0</v>
      </c>
      <c r="BP53" s="212">
        <f t="shared" si="9"/>
        <v>0</v>
      </c>
      <c r="BQ53" s="212">
        <f t="shared" si="10"/>
        <v>0</v>
      </c>
      <c r="BR53" s="212">
        <f t="shared" si="11"/>
        <v>0</v>
      </c>
      <c r="BS53" s="212">
        <f t="shared" si="12"/>
        <v>0</v>
      </c>
      <c r="BT53" s="212">
        <f t="shared" si="13"/>
        <v>0</v>
      </c>
      <c r="BU53" s="212">
        <f t="shared" si="14"/>
        <v>0</v>
      </c>
      <c r="BV53" s="222">
        <v>0</v>
      </c>
      <c r="BW53" s="222">
        <v>0</v>
      </c>
      <c r="BX53" s="212">
        <f t="shared" si="15"/>
        <v>0</v>
      </c>
      <c r="BY53" s="212">
        <f t="shared" si="16"/>
        <v>0</v>
      </c>
      <c r="BZ53" s="222">
        <v>0</v>
      </c>
      <c r="CA53" s="223">
        <f t="shared" si="17"/>
        <v>0</v>
      </c>
    </row>
    <row r="54" spans="2:79" ht="19.5">
      <c r="B54" s="237" t="s">
        <v>113</v>
      </c>
      <c r="C54" s="237"/>
      <c r="D54" s="237"/>
      <c r="E54" s="237"/>
      <c r="F54" s="237"/>
      <c r="G54" s="237"/>
      <c r="P54" s="23"/>
      <c r="Q54" s="23"/>
    </row>
    <row r="55" spans="2:79">
      <c r="B55" s="238" t="s">
        <v>112</v>
      </c>
      <c r="C55" s="238"/>
      <c r="D55" s="238"/>
      <c r="E55" s="238"/>
      <c r="F55" s="238"/>
      <c r="G55" s="238"/>
    </row>
  </sheetData>
  <mergeCells count="38">
    <mergeCell ref="B2:C3"/>
    <mergeCell ref="P2:R2"/>
    <mergeCell ref="G2:I2"/>
    <mergeCell ref="J2:L2"/>
    <mergeCell ref="V2:X2"/>
    <mergeCell ref="D2:F2"/>
    <mergeCell ref="AK2:AM2"/>
    <mergeCell ref="AN2:AP2"/>
    <mergeCell ref="Y2:AA2"/>
    <mergeCell ref="AB2:AD2"/>
    <mergeCell ref="AE2:AG2"/>
    <mergeCell ref="CA2:CA3"/>
    <mergeCell ref="BS2:BS3"/>
    <mergeCell ref="BT2:BT3"/>
    <mergeCell ref="BU2:BU3"/>
    <mergeCell ref="BV2:BV3"/>
    <mergeCell ref="BW2:BW3"/>
    <mergeCell ref="BZ2:BZ3"/>
    <mergeCell ref="BO2:BO3"/>
    <mergeCell ref="BP2:BP3"/>
    <mergeCell ref="BQ2:BQ3"/>
    <mergeCell ref="BR2:BR3"/>
    <mergeCell ref="B1:R1"/>
    <mergeCell ref="B54:G54"/>
    <mergeCell ref="B55:G55"/>
    <mergeCell ref="BX2:BX3"/>
    <mergeCell ref="BY2:BY3"/>
    <mergeCell ref="BC2:BE2"/>
    <mergeCell ref="AQ2:AS2"/>
    <mergeCell ref="BL2:BN2"/>
    <mergeCell ref="M2:O2"/>
    <mergeCell ref="S2:U2"/>
    <mergeCell ref="AT2:AV2"/>
    <mergeCell ref="BF2:BH2"/>
    <mergeCell ref="BI2:BK2"/>
    <mergeCell ref="AW2:AY2"/>
    <mergeCell ref="AZ2:BB2"/>
    <mergeCell ref="AH2:AJ2"/>
  </mergeCells>
  <phoneticPr fontId="3"/>
  <pageMargins left="0.7" right="0.7" top="0.75" bottom="0.75" header="0.3" footer="0.3"/>
  <pageSetup paperSize="8" scale="7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2BA1F-4E04-4140-8A32-DA10C8C22482}">
  <sheetPr>
    <tabColor rgb="FFFFC000"/>
    <pageSetUpPr fitToPage="1"/>
  </sheetPr>
  <dimension ref="A1:JB59"/>
  <sheetViews>
    <sheetView tabSelected="1" zoomScale="120" zoomScaleNormal="12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I8" sqref="I8"/>
    </sheetView>
  </sheetViews>
  <sheetFormatPr defaultRowHeight="18.75"/>
  <cols>
    <col min="1" max="1" width="3.375" style="55" customWidth="1"/>
    <col min="2" max="2" width="8.125" style="43" customWidth="1"/>
    <col min="3" max="3" width="8.625" style="44" customWidth="1"/>
    <col min="4" max="4" width="8.625" style="55" customWidth="1"/>
    <col min="5" max="5" width="2.625" style="94" customWidth="1"/>
    <col min="6" max="6" width="6.625" style="43" customWidth="1"/>
    <col min="7" max="7" width="8.625" style="55" customWidth="1"/>
    <col min="8" max="8" width="2.625" style="94" customWidth="1"/>
    <col min="9" max="9" width="6.625" style="43" customWidth="1"/>
    <col min="10" max="10" width="8.625" style="55" customWidth="1"/>
    <col min="11" max="11" width="2.625" style="94" customWidth="1"/>
    <col min="12" max="12" width="6.625" style="43" customWidth="1"/>
    <col min="13" max="13" width="8.625" style="55" customWidth="1"/>
    <col min="14" max="14" width="2.625" style="94" customWidth="1"/>
    <col min="15" max="15" width="6.625" style="43" customWidth="1"/>
    <col min="16" max="16" width="8.625" style="55" customWidth="1"/>
    <col min="17" max="17" width="2.625" style="94" customWidth="1"/>
    <col min="18" max="18" width="6.625" style="43" customWidth="1"/>
    <col min="19" max="19" width="8.625" style="55" customWidth="1"/>
    <col min="20" max="20" width="2.625" style="94" customWidth="1"/>
    <col min="21" max="21" width="6.625" style="43" customWidth="1"/>
    <col min="22" max="22" width="8.625" style="55" customWidth="1"/>
    <col min="23" max="23" width="2.625" style="94" customWidth="1"/>
    <col min="24" max="24" width="6.625" style="43" customWidth="1"/>
    <col min="25" max="25" width="8.625" style="55" customWidth="1"/>
    <col min="26" max="26" width="2.625" style="94" customWidth="1"/>
    <col min="27" max="27" width="6.625" style="43" customWidth="1"/>
    <col min="28" max="28" width="8.625" style="55" customWidth="1"/>
    <col min="29" max="29" width="2.625" style="94" customWidth="1"/>
    <col min="30" max="30" width="6.625" style="43" customWidth="1"/>
    <col min="31" max="31" width="8.625" style="55" customWidth="1"/>
    <col min="32" max="32" width="2.625" style="94" customWidth="1"/>
    <col min="33" max="33" width="6.625" style="43" customWidth="1"/>
    <col min="34" max="34" width="8.625" style="55" customWidth="1"/>
    <col min="35" max="35" width="2.625" style="94" customWidth="1"/>
    <col min="36" max="36" width="6.625" style="43" customWidth="1"/>
    <col min="37" max="37" width="8.625" style="55" customWidth="1"/>
    <col min="38" max="38" width="2.625" style="94" customWidth="1"/>
    <col min="39" max="39" width="6.625" style="43" customWidth="1"/>
    <col min="40" max="40" width="8.625" style="55" customWidth="1"/>
    <col min="41" max="41" width="2.625" style="94" customWidth="1"/>
    <col min="42" max="42" width="6.625" style="43" customWidth="1"/>
    <col min="43" max="43" width="8.625" style="55" customWidth="1"/>
    <col min="44" max="44" width="2.625" style="94" customWidth="1"/>
    <col min="45" max="45" width="6.625" style="43" customWidth="1"/>
    <col min="46" max="46" width="8.625" style="55" customWidth="1"/>
    <col min="47" max="47" width="2.625" style="94" customWidth="1"/>
    <col min="48" max="48" width="6.625" style="43" customWidth="1"/>
    <col min="49" max="49" width="8.625" style="55" customWidth="1"/>
    <col min="50" max="50" width="2.625" style="94" customWidth="1"/>
    <col min="51" max="51" width="6.625" style="43" customWidth="1"/>
    <col min="52" max="52" width="8.625" style="55" customWidth="1"/>
    <col min="53" max="53" width="2.625" style="94" customWidth="1"/>
    <col min="54" max="54" width="6.625" style="43" customWidth="1"/>
    <col min="55" max="55" width="8.625" style="55" customWidth="1"/>
    <col min="56" max="56" width="2.625" style="94" customWidth="1"/>
    <col min="57" max="57" width="6.625" style="43" customWidth="1"/>
    <col min="58" max="58" width="8.625" style="55" customWidth="1"/>
    <col min="59" max="59" width="2.625" style="94" customWidth="1"/>
    <col min="60" max="60" width="6.625" style="43" customWidth="1"/>
    <col min="61" max="61" width="8.625" style="55" customWidth="1"/>
    <col min="62" max="62" width="2.625" style="94" customWidth="1"/>
    <col min="63" max="63" width="6.625" style="43" customWidth="1"/>
    <col min="64" max="64" width="8.625" style="55" customWidth="1"/>
    <col min="65" max="65" width="2.625" style="94" customWidth="1"/>
    <col min="66" max="66" width="6.625" style="43" customWidth="1"/>
    <col min="67" max="67" width="8.625" style="55" customWidth="1"/>
    <col min="68" max="68" width="2.625" style="94" customWidth="1"/>
    <col min="69" max="69" width="6.625" style="43" customWidth="1"/>
    <col min="70" max="70" width="8.625" style="55" customWidth="1"/>
    <col min="71" max="71" width="2.625" style="55" customWidth="1"/>
    <col min="72" max="72" width="6.625" style="43" customWidth="1"/>
    <col min="73" max="73" width="8.625" style="55" customWidth="1"/>
    <col min="74" max="74" width="2.625" style="55" customWidth="1"/>
    <col min="75" max="75" width="6.625" style="43" customWidth="1"/>
    <col min="76" max="76" width="8.625" style="55" customWidth="1"/>
    <col min="77" max="77" width="2.625" style="94" customWidth="1"/>
    <col min="78" max="78" width="6.625" style="43" customWidth="1"/>
    <col min="79" max="79" width="8.625" style="55" customWidth="1"/>
    <col min="80" max="80" width="2.625" style="94" customWidth="1"/>
    <col min="81" max="81" width="6.625" style="43" customWidth="1"/>
    <col min="82" max="82" width="8.625" style="55" customWidth="1"/>
    <col min="83" max="83" width="2.625" style="94" customWidth="1"/>
    <col min="84" max="84" width="6.625" style="43" customWidth="1"/>
    <col min="85" max="85" width="8.625" style="55" customWidth="1"/>
    <col min="86" max="86" width="2.625" style="55" customWidth="1"/>
    <col min="87" max="87" width="6.625" style="43" customWidth="1"/>
    <col min="88" max="88" width="8.625" style="55" customWidth="1"/>
    <col min="89" max="89" width="2.625" style="55" customWidth="1"/>
    <col min="90" max="90" width="6.625" style="43" customWidth="1"/>
    <col min="91" max="91" width="8.625" style="55" customWidth="1"/>
    <col min="92" max="92" width="2.625" style="55" customWidth="1"/>
    <col min="93" max="93" width="6.625" style="43" customWidth="1"/>
    <col min="94" max="94" width="8.625" style="55" customWidth="1"/>
    <col min="95" max="95" width="2.625" style="55" customWidth="1"/>
    <col min="96" max="96" width="6.625" style="43" customWidth="1"/>
    <col min="97" max="97" width="8.625" style="55" customWidth="1"/>
    <col min="98" max="98" width="2.625" style="55" customWidth="1"/>
    <col min="99" max="99" width="6.625" style="43" customWidth="1"/>
    <col min="100" max="100" width="8.625" style="55" customWidth="1"/>
    <col min="101" max="101" width="2.625" style="94" customWidth="1"/>
    <col min="102" max="102" width="6.625" style="43" customWidth="1"/>
    <col min="103" max="103" width="8.625" style="55" customWidth="1"/>
    <col min="104" max="104" width="2.625" style="94" customWidth="1"/>
    <col min="105" max="105" width="6.625" style="43" customWidth="1"/>
    <col min="106" max="106" width="8.625" style="55" customWidth="1"/>
    <col min="107" max="107" width="2.625" style="94" customWidth="1"/>
    <col min="108" max="108" width="6.625" style="43" customWidth="1"/>
    <col min="109" max="109" width="8.625" style="55" customWidth="1"/>
    <col min="110" max="110" width="2.625" style="55" customWidth="1"/>
    <col min="111" max="111" width="6.625" style="43" customWidth="1"/>
    <col min="112" max="112" width="8.625" style="55" customWidth="1"/>
    <col min="113" max="113" width="2.625" style="55" customWidth="1"/>
    <col min="114" max="114" width="6.625" style="43" customWidth="1"/>
    <col min="115" max="115" width="8.625" style="55" customWidth="1"/>
    <col min="116" max="116" width="2.625" style="55" customWidth="1"/>
    <col min="117" max="117" width="6.625" style="43" customWidth="1"/>
    <col min="118" max="118" width="8.625" style="55" customWidth="1"/>
    <col min="119" max="119" width="2.625" style="55" customWidth="1"/>
    <col min="120" max="120" width="6.625" style="43" customWidth="1"/>
    <col min="121" max="121" width="8.625" style="55" customWidth="1"/>
    <col min="122" max="122" width="2.625" style="55" customWidth="1"/>
    <col min="123" max="123" width="6.625" style="43" customWidth="1"/>
    <col min="124" max="124" width="8.625" style="55" customWidth="1"/>
    <col min="125" max="125" width="2.625" style="55" customWidth="1"/>
    <col min="126" max="126" width="6.625" style="43" customWidth="1"/>
    <col min="127" max="127" width="8.625" style="55" customWidth="1"/>
    <col min="128" max="128" width="2.625" style="55" customWidth="1"/>
    <col min="129" max="129" width="6.625" style="43" customWidth="1"/>
    <col min="130" max="130" width="8.625" style="43" customWidth="1"/>
    <col min="131" max="131" width="2.625" style="43" customWidth="1"/>
    <col min="132" max="132" width="6.625" style="43" customWidth="1"/>
    <col min="133" max="133" width="8.625" style="55" customWidth="1"/>
    <col min="134" max="134" width="2.625" style="55" customWidth="1"/>
    <col min="135" max="135" width="6.625" style="43" customWidth="1"/>
    <col min="136" max="136" width="8.625" style="55" customWidth="1"/>
    <col min="137" max="137" width="2.625" style="55" customWidth="1"/>
    <col min="138" max="138" width="6.625" style="43" customWidth="1"/>
    <col min="139" max="139" width="8.625" style="55" customWidth="1"/>
    <col min="140" max="140" width="2.625" style="55" customWidth="1"/>
    <col min="141" max="141" width="6.625" style="43" customWidth="1"/>
    <col min="142" max="142" width="8.625" style="55" customWidth="1"/>
    <col min="143" max="143" width="2.625" style="55" customWidth="1"/>
    <col min="144" max="144" width="6.625" style="43" customWidth="1"/>
    <col min="145" max="145" width="8.625" style="55" customWidth="1"/>
    <col min="146" max="146" width="2.625" style="55" customWidth="1"/>
    <col min="147" max="147" width="6.625" style="43" customWidth="1"/>
    <col min="148" max="148" width="8.625" style="55" customWidth="1"/>
    <col min="149" max="149" width="2.625" style="55" customWidth="1"/>
    <col min="150" max="150" width="6.625" style="43" customWidth="1"/>
    <col min="151" max="151" width="8.625" style="55" customWidth="1"/>
    <col min="152" max="152" width="2.625" style="55" customWidth="1"/>
    <col min="153" max="153" width="6.625" style="43" customWidth="1"/>
    <col min="154" max="154" width="8.625" style="55" customWidth="1"/>
    <col min="155" max="155" width="2.625" style="55" customWidth="1"/>
    <col min="156" max="156" width="6.625" style="43" customWidth="1"/>
    <col min="157" max="157" width="8.625" style="55" customWidth="1"/>
    <col min="158" max="158" width="2.625" style="55" customWidth="1"/>
    <col min="159" max="159" width="6.625" style="43" customWidth="1"/>
    <col min="160" max="160" width="8.625" style="55" customWidth="1"/>
    <col min="161" max="161" width="2.625" style="55" customWidth="1"/>
    <col min="162" max="162" width="6.625" style="43" customWidth="1"/>
    <col min="163" max="163" width="8.625" style="55" customWidth="1"/>
    <col min="164" max="164" width="2.625" style="55" customWidth="1"/>
    <col min="165" max="165" width="6.625" style="43" customWidth="1"/>
    <col min="166" max="166" width="8.625" style="55" customWidth="1"/>
    <col min="167" max="167" width="2.625" style="55" customWidth="1"/>
    <col min="168" max="168" width="6.625" style="43" customWidth="1"/>
    <col min="169" max="169" width="8.625" style="55" customWidth="1"/>
    <col min="170" max="170" width="2.625" style="55" customWidth="1"/>
    <col min="171" max="171" width="6.625" style="43" customWidth="1"/>
    <col min="172" max="172" width="8.625" style="55" customWidth="1"/>
    <col min="173" max="173" width="2.625" style="55" customWidth="1"/>
    <col min="174" max="174" width="6.625" style="43" customWidth="1"/>
    <col min="175" max="175" width="8.625" style="55" customWidth="1"/>
    <col min="176" max="176" width="2.625" style="55" customWidth="1"/>
    <col min="177" max="177" width="6.625" style="43" customWidth="1"/>
    <col min="178" max="178" width="8.625" style="55" customWidth="1"/>
    <col min="179" max="179" width="2.625" style="55" customWidth="1"/>
    <col min="180" max="180" width="6.625" style="43" customWidth="1"/>
    <col min="181" max="181" width="8.75" style="55" customWidth="1"/>
    <col min="182" max="182" width="2.625" style="55" customWidth="1"/>
    <col min="183" max="183" width="6.625" style="43" customWidth="1"/>
    <col min="184" max="184" width="8.625" style="55" customWidth="1"/>
    <col min="185" max="185" width="2.625" style="55" customWidth="1"/>
    <col min="186" max="186" width="6.625" style="43" customWidth="1"/>
    <col min="187" max="187" width="8.625" style="55" customWidth="1"/>
    <col min="188" max="188" width="2.625" style="55" customWidth="1"/>
    <col min="189" max="189" width="6.625" style="43" customWidth="1"/>
    <col min="190" max="190" width="8.625" style="55" customWidth="1"/>
    <col min="191" max="191" width="2.625" style="55" customWidth="1"/>
    <col min="192" max="192" width="6.625" style="43" customWidth="1"/>
    <col min="193" max="193" width="8.625" style="55" customWidth="1"/>
    <col min="194" max="194" width="2.625" style="55" customWidth="1"/>
    <col min="195" max="195" width="6.625" style="43" customWidth="1"/>
    <col min="196" max="196" width="8.625" style="55" customWidth="1"/>
    <col min="197" max="197" width="2.625" style="55" customWidth="1"/>
    <col min="198" max="198" width="6.625" style="43" customWidth="1"/>
    <col min="199" max="199" width="8.625" style="55" customWidth="1"/>
    <col min="200" max="200" width="2.625" style="55" customWidth="1"/>
    <col min="201" max="201" width="6.625" style="43" customWidth="1"/>
    <col min="202" max="202" width="8.625" style="55" customWidth="1"/>
    <col min="203" max="203" width="2.625" style="55" customWidth="1"/>
    <col min="204" max="204" width="6.625" style="43" customWidth="1"/>
    <col min="205" max="205" width="8.625" style="55" customWidth="1"/>
    <col min="206" max="206" width="2.625" style="55" customWidth="1"/>
    <col min="207" max="207" width="6.625" style="43" customWidth="1"/>
    <col min="208" max="208" width="8.625" style="55" customWidth="1"/>
    <col min="209" max="209" width="2.625" style="55" customWidth="1"/>
    <col min="210" max="210" width="6.625" style="43" customWidth="1"/>
    <col min="211" max="211" width="8.625" style="55" customWidth="1"/>
    <col min="212" max="212" width="2.625" style="55" customWidth="1"/>
    <col min="213" max="213" width="6.625" style="43" customWidth="1"/>
    <col min="214" max="214" width="8.625" style="55" customWidth="1"/>
    <col min="215" max="215" width="2.625" style="55" customWidth="1"/>
    <col min="216" max="216" width="6.625" style="43" customWidth="1"/>
    <col min="217" max="217" width="8.625" style="55" customWidth="1"/>
    <col min="218" max="218" width="2.625" style="55" customWidth="1"/>
    <col min="219" max="219" width="6.625" style="43" customWidth="1"/>
    <col min="220" max="220" width="8.625" style="55" customWidth="1"/>
    <col min="221" max="221" width="2.625" style="55" customWidth="1"/>
    <col min="222" max="222" width="6.625" style="43" customWidth="1"/>
    <col min="223" max="223" width="8.625" style="55" customWidth="1"/>
    <col min="224" max="224" width="2.625" style="55" customWidth="1"/>
    <col min="225" max="225" width="6.625" style="43" customWidth="1"/>
    <col min="226" max="226" width="8.625" style="55" customWidth="1"/>
    <col min="227" max="227" width="2.625" style="55" customWidth="1"/>
    <col min="228" max="228" width="6.625" style="43" customWidth="1"/>
    <col min="229" max="229" width="8.625" style="55" customWidth="1"/>
    <col min="230" max="230" width="2.625" style="55" customWidth="1"/>
    <col min="231" max="231" width="6.625" style="43" customWidth="1"/>
    <col min="232" max="232" width="8.625" style="55" customWidth="1"/>
    <col min="233" max="233" width="2.625" style="55" customWidth="1"/>
    <col min="234" max="234" width="6.625" style="43" customWidth="1"/>
    <col min="235" max="235" width="8.625" style="55" customWidth="1"/>
    <col min="236" max="236" width="2.625" style="55" customWidth="1"/>
    <col min="237" max="237" width="6.625" style="43" customWidth="1"/>
    <col min="238" max="238" width="2.625" style="84" customWidth="1"/>
    <col min="239" max="239" width="8.625" style="55" customWidth="1"/>
    <col min="240" max="240" width="5.625" style="99" customWidth="1"/>
    <col min="241" max="241" width="8.625" style="55" customWidth="1"/>
    <col min="242" max="242" width="2.625" style="85" customWidth="1"/>
    <col min="243" max="243" width="8.625" style="55" customWidth="1"/>
    <col min="244" max="244" width="2.625" style="55" customWidth="1"/>
    <col min="245" max="246" width="8.625" style="55" customWidth="1"/>
    <col min="247" max="247" width="2.625" style="55" customWidth="1"/>
    <col min="248" max="249" width="8.625" style="55" customWidth="1"/>
    <col min="250" max="250" width="2.625" style="55" customWidth="1"/>
    <col min="251" max="251" width="8.625" style="55" customWidth="1"/>
    <col min="252" max="16384" width="9" style="55"/>
  </cols>
  <sheetData>
    <row r="1" spans="1:262" s="151" customFormat="1" ht="24.95" customHeight="1">
      <c r="A1" s="252" t="s">
        <v>290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52"/>
      <c r="T1" s="152"/>
      <c r="W1" s="152"/>
      <c r="Z1" s="152"/>
      <c r="AC1" s="152"/>
      <c r="AF1" s="152"/>
      <c r="AI1" s="152"/>
      <c r="AL1" s="152"/>
      <c r="AO1" s="152"/>
      <c r="AR1" s="152"/>
      <c r="AU1" s="152"/>
      <c r="AX1" s="152"/>
      <c r="BA1" s="152"/>
      <c r="BD1" s="152"/>
      <c r="BG1" s="152"/>
      <c r="BJ1" s="152"/>
      <c r="BM1" s="152"/>
      <c r="BP1" s="152"/>
      <c r="BY1" s="152"/>
      <c r="CB1" s="152"/>
      <c r="CE1" s="152"/>
      <c r="CW1" s="152"/>
      <c r="CZ1" s="152"/>
      <c r="DC1" s="152"/>
      <c r="ID1" s="153"/>
      <c r="IF1" s="154"/>
      <c r="IH1" s="155"/>
    </row>
    <row r="2" spans="1:262" s="151" customFormat="1" ht="24.95" customHeight="1" thickBot="1">
      <c r="A2" s="296" t="s">
        <v>221</v>
      </c>
      <c r="B2" s="296"/>
      <c r="C2" s="296"/>
      <c r="D2" s="296"/>
      <c r="E2" s="296"/>
      <c r="F2" s="296"/>
      <c r="G2" s="296"/>
      <c r="H2" s="296"/>
      <c r="I2" s="296"/>
      <c r="J2" s="296"/>
      <c r="K2" s="158"/>
      <c r="L2" s="158"/>
      <c r="N2" s="156"/>
      <c r="O2" s="157"/>
      <c r="P2" s="156"/>
      <c r="Q2" s="156"/>
      <c r="R2" s="157"/>
      <c r="S2" s="157"/>
      <c r="T2" s="158"/>
      <c r="U2" s="157"/>
      <c r="V2" s="157"/>
      <c r="W2" s="158"/>
      <c r="X2" s="157"/>
      <c r="Y2" s="157"/>
      <c r="Z2" s="158"/>
      <c r="AA2" s="157"/>
      <c r="AB2" s="157"/>
      <c r="AC2" s="158"/>
      <c r="AD2" s="157"/>
      <c r="AE2" s="157"/>
      <c r="AF2" s="158"/>
      <c r="AG2" s="157"/>
      <c r="AH2" s="157"/>
      <c r="AI2" s="158"/>
      <c r="AJ2" s="157"/>
      <c r="AK2" s="157"/>
      <c r="AL2" s="158"/>
      <c r="AM2" s="157"/>
      <c r="AN2" s="157"/>
      <c r="AO2" s="158"/>
      <c r="AP2" s="157"/>
      <c r="AQ2" s="157"/>
      <c r="AR2" s="158"/>
      <c r="AS2" s="157"/>
      <c r="AT2" s="157"/>
      <c r="AU2" s="158"/>
      <c r="AV2" s="157"/>
      <c r="AW2" s="157"/>
      <c r="AX2" s="158"/>
      <c r="AY2" s="157"/>
      <c r="AZ2" s="157"/>
      <c r="BA2" s="158"/>
      <c r="BB2" s="157"/>
      <c r="BC2" s="157"/>
      <c r="BD2" s="158"/>
      <c r="BE2" s="157"/>
      <c r="BF2" s="157"/>
      <c r="BG2" s="158"/>
      <c r="BH2" s="157"/>
      <c r="BI2" s="157"/>
      <c r="BJ2" s="158"/>
      <c r="BK2" s="157"/>
      <c r="BL2" s="157"/>
      <c r="BM2" s="158"/>
      <c r="BN2" s="157"/>
      <c r="BO2" s="156"/>
      <c r="BP2" s="158"/>
      <c r="BQ2" s="157"/>
      <c r="BR2" s="157"/>
      <c r="BS2" s="157"/>
      <c r="BT2" s="157"/>
      <c r="BU2" s="157"/>
      <c r="BV2" s="157"/>
      <c r="BW2" s="157"/>
      <c r="BX2" s="157"/>
      <c r="BY2" s="158"/>
      <c r="BZ2" s="157"/>
      <c r="CA2" s="157"/>
      <c r="CB2" s="158"/>
      <c r="CC2" s="157"/>
      <c r="CD2" s="157"/>
      <c r="CE2" s="158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8"/>
      <c r="CX2" s="157"/>
      <c r="CY2" s="157"/>
      <c r="CZ2" s="158"/>
      <c r="DA2" s="157"/>
      <c r="DB2" s="157"/>
      <c r="DC2" s="158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9"/>
      <c r="IF2" s="154"/>
      <c r="IH2" s="155"/>
      <c r="II2" s="157"/>
      <c r="IJ2" s="157"/>
      <c r="IK2" s="157"/>
      <c r="IL2" s="157"/>
      <c r="IM2" s="157"/>
      <c r="IN2" s="157"/>
      <c r="IO2" s="157"/>
      <c r="IP2" s="157"/>
      <c r="IQ2" s="157"/>
    </row>
    <row r="3" spans="1:262" s="43" customFormat="1" ht="16.5">
      <c r="B3" s="256" t="s">
        <v>51</v>
      </c>
      <c r="C3" s="256"/>
      <c r="D3" s="265" t="s">
        <v>111</v>
      </c>
      <c r="E3" s="265"/>
      <c r="F3" s="266"/>
      <c r="G3" s="259" t="s">
        <v>215</v>
      </c>
      <c r="H3" s="259"/>
      <c r="I3" s="260"/>
      <c r="J3" s="263" t="s">
        <v>94</v>
      </c>
      <c r="K3" s="263"/>
      <c r="L3" s="264"/>
      <c r="M3" s="255" t="s">
        <v>188</v>
      </c>
      <c r="N3" s="255"/>
      <c r="O3" s="256"/>
      <c r="P3" s="265" t="s">
        <v>110</v>
      </c>
      <c r="Q3" s="265"/>
      <c r="R3" s="266"/>
      <c r="S3" s="263" t="s">
        <v>93</v>
      </c>
      <c r="T3" s="263"/>
      <c r="U3" s="264"/>
      <c r="V3" s="259" t="s">
        <v>100</v>
      </c>
      <c r="W3" s="259"/>
      <c r="X3" s="260"/>
      <c r="Y3" s="255" t="s">
        <v>186</v>
      </c>
      <c r="Z3" s="255"/>
      <c r="AA3" s="256"/>
      <c r="AB3" s="255" t="s">
        <v>209</v>
      </c>
      <c r="AC3" s="255"/>
      <c r="AD3" s="256"/>
      <c r="AE3" s="255" t="s">
        <v>192</v>
      </c>
      <c r="AF3" s="255"/>
      <c r="AG3" s="256"/>
      <c r="AH3" s="255" t="s">
        <v>193</v>
      </c>
      <c r="AI3" s="255"/>
      <c r="AJ3" s="256"/>
      <c r="AK3" s="255" t="s">
        <v>146</v>
      </c>
      <c r="AL3" s="255"/>
      <c r="AM3" s="256"/>
      <c r="AN3" s="255" t="s">
        <v>179</v>
      </c>
      <c r="AO3" s="255"/>
      <c r="AP3" s="256"/>
      <c r="AQ3" s="255" t="s">
        <v>194</v>
      </c>
      <c r="AR3" s="255"/>
      <c r="AS3" s="256"/>
      <c r="AT3" s="265" t="s">
        <v>109</v>
      </c>
      <c r="AU3" s="265"/>
      <c r="AV3" s="266"/>
      <c r="AW3" s="263" t="s">
        <v>92</v>
      </c>
      <c r="AX3" s="263"/>
      <c r="AY3" s="264"/>
      <c r="AZ3" s="259" t="s">
        <v>99</v>
      </c>
      <c r="BA3" s="259"/>
      <c r="BB3" s="260"/>
      <c r="BC3" s="255" t="s">
        <v>180</v>
      </c>
      <c r="BD3" s="255"/>
      <c r="BE3" s="256"/>
      <c r="BF3" s="255" t="s">
        <v>170</v>
      </c>
      <c r="BG3" s="255"/>
      <c r="BH3" s="256"/>
      <c r="BI3" s="255" t="s">
        <v>189</v>
      </c>
      <c r="BJ3" s="255"/>
      <c r="BK3" s="256"/>
      <c r="BL3" s="255" t="s">
        <v>191</v>
      </c>
      <c r="BM3" s="255"/>
      <c r="BN3" s="256"/>
      <c r="BO3" s="265" t="s">
        <v>108</v>
      </c>
      <c r="BP3" s="265"/>
      <c r="BQ3" s="266"/>
      <c r="BR3" s="263" t="s">
        <v>91</v>
      </c>
      <c r="BS3" s="263"/>
      <c r="BT3" s="264"/>
      <c r="BU3" s="259" t="s">
        <v>98</v>
      </c>
      <c r="BV3" s="259"/>
      <c r="BW3" s="260"/>
      <c r="BX3" s="255" t="s">
        <v>178</v>
      </c>
      <c r="BY3" s="255"/>
      <c r="BZ3" s="256"/>
      <c r="CA3" s="255" t="s">
        <v>185</v>
      </c>
      <c r="CB3" s="255"/>
      <c r="CC3" s="256"/>
      <c r="CD3" s="255" t="s">
        <v>176</v>
      </c>
      <c r="CE3" s="255"/>
      <c r="CF3" s="256"/>
      <c r="CG3" s="265" t="s">
        <v>107</v>
      </c>
      <c r="CH3" s="265"/>
      <c r="CI3" s="266"/>
      <c r="CJ3" s="263" t="s">
        <v>90</v>
      </c>
      <c r="CK3" s="263"/>
      <c r="CL3" s="264"/>
      <c r="CM3" s="259" t="s">
        <v>142</v>
      </c>
      <c r="CN3" s="259"/>
      <c r="CO3" s="260"/>
      <c r="CP3" s="265" t="s">
        <v>106</v>
      </c>
      <c r="CQ3" s="265"/>
      <c r="CR3" s="266"/>
      <c r="CS3" s="265" t="s">
        <v>105</v>
      </c>
      <c r="CT3" s="265"/>
      <c r="CU3" s="266"/>
      <c r="CV3" s="263" t="s">
        <v>89</v>
      </c>
      <c r="CW3" s="263"/>
      <c r="CX3" s="264"/>
      <c r="CY3" s="255" t="s">
        <v>187</v>
      </c>
      <c r="CZ3" s="255"/>
      <c r="DA3" s="256"/>
      <c r="DB3" s="255" t="s">
        <v>183</v>
      </c>
      <c r="DC3" s="255"/>
      <c r="DD3" s="256"/>
      <c r="DE3" s="265" t="s">
        <v>103</v>
      </c>
      <c r="DF3" s="265"/>
      <c r="DG3" s="266"/>
      <c r="DH3" s="263" t="s">
        <v>88</v>
      </c>
      <c r="DI3" s="263"/>
      <c r="DJ3" s="264"/>
      <c r="DK3" s="255" t="s">
        <v>184</v>
      </c>
      <c r="DL3" s="255"/>
      <c r="DM3" s="256"/>
      <c r="DN3" s="259" t="s">
        <v>97</v>
      </c>
      <c r="DO3" s="259"/>
      <c r="DP3" s="260"/>
      <c r="DQ3" s="255" t="s">
        <v>177</v>
      </c>
      <c r="DR3" s="255"/>
      <c r="DS3" s="256"/>
      <c r="DT3" s="255" t="s">
        <v>85</v>
      </c>
      <c r="DU3" s="255"/>
      <c r="DV3" s="256"/>
      <c r="DW3" s="255" t="s">
        <v>84</v>
      </c>
      <c r="DX3" s="255"/>
      <c r="DY3" s="256"/>
      <c r="DZ3" s="255" t="s">
        <v>217</v>
      </c>
      <c r="EA3" s="255"/>
      <c r="EB3" s="256"/>
      <c r="EC3" s="255" t="s">
        <v>83</v>
      </c>
      <c r="ED3" s="255"/>
      <c r="EE3" s="256"/>
      <c r="EF3" s="255" t="s">
        <v>82</v>
      </c>
      <c r="EG3" s="255"/>
      <c r="EH3" s="256"/>
      <c r="EI3" s="255" t="s">
        <v>190</v>
      </c>
      <c r="EJ3" s="255"/>
      <c r="EK3" s="256"/>
      <c r="EL3" s="255" t="s">
        <v>81</v>
      </c>
      <c r="EM3" s="255"/>
      <c r="EN3" s="256"/>
      <c r="EO3" s="255" t="s">
        <v>80</v>
      </c>
      <c r="EP3" s="255"/>
      <c r="EQ3" s="256"/>
      <c r="ER3" s="255" t="s">
        <v>144</v>
      </c>
      <c r="ES3" s="255"/>
      <c r="ET3" s="256"/>
      <c r="EU3" s="255" t="s">
        <v>79</v>
      </c>
      <c r="EV3" s="255"/>
      <c r="EW3" s="256"/>
      <c r="EX3" s="255" t="s">
        <v>78</v>
      </c>
      <c r="EY3" s="255"/>
      <c r="EZ3" s="256"/>
      <c r="FA3" s="265" t="s">
        <v>102</v>
      </c>
      <c r="FB3" s="265"/>
      <c r="FC3" s="266"/>
      <c r="FD3" s="255" t="s">
        <v>77</v>
      </c>
      <c r="FE3" s="255"/>
      <c r="FF3" s="256"/>
      <c r="FG3" s="255" t="s">
        <v>76</v>
      </c>
      <c r="FH3" s="255"/>
      <c r="FI3" s="256"/>
      <c r="FJ3" s="255" t="s">
        <v>75</v>
      </c>
      <c r="FK3" s="255"/>
      <c r="FL3" s="256"/>
      <c r="FM3" s="255" t="s">
        <v>74</v>
      </c>
      <c r="FN3" s="255"/>
      <c r="FO3" s="256"/>
      <c r="FP3" s="255" t="s">
        <v>72</v>
      </c>
      <c r="FQ3" s="255"/>
      <c r="FR3" s="256"/>
      <c r="FS3" s="263" t="s">
        <v>87</v>
      </c>
      <c r="FT3" s="263"/>
      <c r="FU3" s="264"/>
      <c r="FV3" s="259" t="s">
        <v>96</v>
      </c>
      <c r="FW3" s="259"/>
      <c r="FX3" s="260"/>
      <c r="FY3" s="255" t="s">
        <v>71</v>
      </c>
      <c r="FZ3" s="255"/>
      <c r="GA3" s="256"/>
      <c r="GB3" s="255" t="s">
        <v>70</v>
      </c>
      <c r="GC3" s="255"/>
      <c r="GD3" s="256"/>
      <c r="GE3" s="255" t="s">
        <v>181</v>
      </c>
      <c r="GF3" s="255"/>
      <c r="GG3" s="256"/>
      <c r="GH3" s="255" t="s">
        <v>69</v>
      </c>
      <c r="GI3" s="255"/>
      <c r="GJ3" s="256"/>
      <c r="GK3" s="255" t="s">
        <v>68</v>
      </c>
      <c r="GL3" s="255"/>
      <c r="GM3" s="256"/>
      <c r="GN3" s="255" t="s">
        <v>197</v>
      </c>
      <c r="GO3" s="255"/>
      <c r="GP3" s="256"/>
      <c r="GQ3" s="255" t="s">
        <v>67</v>
      </c>
      <c r="GR3" s="255"/>
      <c r="GS3" s="256"/>
      <c r="GT3" s="255" t="s">
        <v>171</v>
      </c>
      <c r="GU3" s="255"/>
      <c r="GV3" s="256"/>
      <c r="GW3" s="255" t="s">
        <v>182</v>
      </c>
      <c r="GX3" s="255"/>
      <c r="GY3" s="256"/>
      <c r="GZ3" s="255" t="s">
        <v>65</v>
      </c>
      <c r="HA3" s="255"/>
      <c r="HB3" s="256"/>
      <c r="HC3" s="255" t="s">
        <v>66</v>
      </c>
      <c r="HD3" s="255"/>
      <c r="HE3" s="256"/>
      <c r="HF3" s="255" t="s">
        <v>143</v>
      </c>
      <c r="HG3" s="255"/>
      <c r="HH3" s="256"/>
      <c r="HI3" s="255" t="s">
        <v>64</v>
      </c>
      <c r="HJ3" s="255"/>
      <c r="HK3" s="256"/>
      <c r="HL3" s="255" t="s">
        <v>174</v>
      </c>
      <c r="HM3" s="255"/>
      <c r="HN3" s="256"/>
      <c r="HO3" s="255" t="s">
        <v>173</v>
      </c>
      <c r="HP3" s="255"/>
      <c r="HQ3" s="256"/>
      <c r="HR3" s="255" t="s">
        <v>175</v>
      </c>
      <c r="HS3" s="255"/>
      <c r="HT3" s="256"/>
      <c r="HU3" s="255" t="s">
        <v>172</v>
      </c>
      <c r="HV3" s="255"/>
      <c r="HW3" s="256"/>
      <c r="HX3" s="255" t="s">
        <v>145</v>
      </c>
      <c r="HY3" s="255"/>
      <c r="HZ3" s="256"/>
      <c r="IA3" s="255" t="s">
        <v>63</v>
      </c>
      <c r="IB3" s="255"/>
      <c r="IC3" s="256"/>
      <c r="ID3" s="56"/>
      <c r="IE3" s="270" t="s">
        <v>62</v>
      </c>
      <c r="IF3" s="271"/>
      <c r="IG3" s="272"/>
      <c r="IH3" s="56"/>
      <c r="II3" s="267" t="s">
        <v>101</v>
      </c>
      <c r="IJ3" s="268"/>
      <c r="IK3" s="269"/>
      <c r="IL3" s="261" t="s">
        <v>95</v>
      </c>
      <c r="IM3" s="261"/>
      <c r="IN3" s="262"/>
      <c r="IO3" s="257" t="s">
        <v>86</v>
      </c>
      <c r="IP3" s="257"/>
      <c r="IQ3" s="258"/>
      <c r="IS3" s="241" t="s">
        <v>233</v>
      </c>
      <c r="IT3" s="239" t="s">
        <v>223</v>
      </c>
      <c r="IU3" s="239" t="s">
        <v>224</v>
      </c>
      <c r="IV3" s="239" t="s">
        <v>225</v>
      </c>
      <c r="IW3" s="239" t="s">
        <v>226</v>
      </c>
      <c r="IX3" s="239" t="s">
        <v>227</v>
      </c>
      <c r="IY3" s="239" t="s">
        <v>228</v>
      </c>
      <c r="IZ3" s="239" t="s">
        <v>229</v>
      </c>
      <c r="JA3" s="239" t="s">
        <v>230</v>
      </c>
      <c r="JB3" s="247" t="s">
        <v>237</v>
      </c>
    </row>
    <row r="4" spans="1:262" s="43" customFormat="1" thickBot="1">
      <c r="B4" s="256"/>
      <c r="C4" s="256"/>
      <c r="D4" s="57"/>
      <c r="E4" s="148" t="s">
        <v>220</v>
      </c>
      <c r="F4" s="57" t="s">
        <v>50</v>
      </c>
      <c r="G4" s="58"/>
      <c r="H4" s="148" t="s">
        <v>220</v>
      </c>
      <c r="I4" s="58" t="s">
        <v>50</v>
      </c>
      <c r="J4" s="59"/>
      <c r="K4" s="148" t="s">
        <v>220</v>
      </c>
      <c r="L4" s="59" t="s">
        <v>50</v>
      </c>
      <c r="M4" s="60"/>
      <c r="N4" s="148" t="s">
        <v>220</v>
      </c>
      <c r="O4" s="60" t="s">
        <v>50</v>
      </c>
      <c r="P4" s="57"/>
      <c r="Q4" s="148" t="s">
        <v>220</v>
      </c>
      <c r="R4" s="57" t="s">
        <v>50</v>
      </c>
      <c r="S4" s="59"/>
      <c r="T4" s="148" t="s">
        <v>220</v>
      </c>
      <c r="U4" s="59" t="s">
        <v>50</v>
      </c>
      <c r="V4" s="58"/>
      <c r="W4" s="148" t="s">
        <v>220</v>
      </c>
      <c r="X4" s="58" t="s">
        <v>50</v>
      </c>
      <c r="Y4" s="60"/>
      <c r="Z4" s="148" t="s">
        <v>220</v>
      </c>
      <c r="AA4" s="60" t="s">
        <v>50</v>
      </c>
      <c r="AB4" s="60"/>
      <c r="AC4" s="148" t="s">
        <v>220</v>
      </c>
      <c r="AD4" s="60" t="s">
        <v>50</v>
      </c>
      <c r="AE4" s="60"/>
      <c r="AF4" s="148" t="s">
        <v>220</v>
      </c>
      <c r="AG4" s="60" t="s">
        <v>50</v>
      </c>
      <c r="AH4" s="60"/>
      <c r="AI4" s="148" t="s">
        <v>220</v>
      </c>
      <c r="AJ4" s="60" t="s">
        <v>50</v>
      </c>
      <c r="AK4" s="60"/>
      <c r="AL4" s="148" t="s">
        <v>220</v>
      </c>
      <c r="AM4" s="60" t="s">
        <v>50</v>
      </c>
      <c r="AN4" s="60"/>
      <c r="AO4" s="148" t="s">
        <v>220</v>
      </c>
      <c r="AP4" s="60" t="s">
        <v>50</v>
      </c>
      <c r="AQ4" s="60"/>
      <c r="AR4" s="148" t="s">
        <v>220</v>
      </c>
      <c r="AS4" s="60" t="s">
        <v>50</v>
      </c>
      <c r="AT4" s="57"/>
      <c r="AU4" s="148" t="s">
        <v>220</v>
      </c>
      <c r="AV4" s="57" t="s">
        <v>50</v>
      </c>
      <c r="AW4" s="59"/>
      <c r="AX4" s="148" t="s">
        <v>220</v>
      </c>
      <c r="AY4" s="59" t="s">
        <v>50</v>
      </c>
      <c r="AZ4" s="58"/>
      <c r="BA4" s="148" t="s">
        <v>220</v>
      </c>
      <c r="BB4" s="58" t="s">
        <v>50</v>
      </c>
      <c r="BC4" s="60"/>
      <c r="BD4" s="148" t="s">
        <v>220</v>
      </c>
      <c r="BE4" s="60" t="s">
        <v>50</v>
      </c>
      <c r="BF4" s="60"/>
      <c r="BG4" s="148" t="s">
        <v>220</v>
      </c>
      <c r="BH4" s="60" t="s">
        <v>50</v>
      </c>
      <c r="BI4" s="60"/>
      <c r="BJ4" s="148" t="s">
        <v>220</v>
      </c>
      <c r="BK4" s="60" t="s">
        <v>50</v>
      </c>
      <c r="BL4" s="60"/>
      <c r="BM4" s="148" t="s">
        <v>220</v>
      </c>
      <c r="BN4" s="60" t="s">
        <v>50</v>
      </c>
      <c r="BO4" s="57"/>
      <c r="BP4" s="148" t="s">
        <v>220</v>
      </c>
      <c r="BQ4" s="57" t="s">
        <v>50</v>
      </c>
      <c r="BR4" s="59"/>
      <c r="BS4" s="148" t="s">
        <v>220</v>
      </c>
      <c r="BT4" s="59" t="s">
        <v>50</v>
      </c>
      <c r="BU4" s="58"/>
      <c r="BV4" s="148" t="s">
        <v>220</v>
      </c>
      <c r="BW4" s="58" t="s">
        <v>50</v>
      </c>
      <c r="BX4" s="60"/>
      <c r="BY4" s="148" t="s">
        <v>220</v>
      </c>
      <c r="BZ4" s="60" t="s">
        <v>50</v>
      </c>
      <c r="CA4" s="60"/>
      <c r="CB4" s="148" t="s">
        <v>220</v>
      </c>
      <c r="CC4" s="60" t="s">
        <v>50</v>
      </c>
      <c r="CD4" s="60"/>
      <c r="CE4" s="148" t="s">
        <v>220</v>
      </c>
      <c r="CF4" s="60" t="s">
        <v>50</v>
      </c>
      <c r="CG4" s="57"/>
      <c r="CH4" s="148" t="s">
        <v>220</v>
      </c>
      <c r="CI4" s="57" t="s">
        <v>50</v>
      </c>
      <c r="CJ4" s="59"/>
      <c r="CK4" s="148" t="s">
        <v>220</v>
      </c>
      <c r="CL4" s="59" t="s">
        <v>50</v>
      </c>
      <c r="CM4" s="58"/>
      <c r="CN4" s="148" t="s">
        <v>220</v>
      </c>
      <c r="CO4" s="58" t="s">
        <v>50</v>
      </c>
      <c r="CP4" s="57"/>
      <c r="CQ4" s="148" t="s">
        <v>220</v>
      </c>
      <c r="CR4" s="57" t="s">
        <v>50</v>
      </c>
      <c r="CS4" s="57"/>
      <c r="CT4" s="148" t="s">
        <v>220</v>
      </c>
      <c r="CU4" s="57" t="s">
        <v>50</v>
      </c>
      <c r="CV4" s="59"/>
      <c r="CW4" s="148" t="s">
        <v>220</v>
      </c>
      <c r="CX4" s="59" t="s">
        <v>50</v>
      </c>
      <c r="CY4" s="60"/>
      <c r="CZ4" s="148" t="s">
        <v>220</v>
      </c>
      <c r="DA4" s="60" t="s">
        <v>50</v>
      </c>
      <c r="DB4" s="60"/>
      <c r="DC4" s="148" t="s">
        <v>220</v>
      </c>
      <c r="DD4" s="60" t="s">
        <v>50</v>
      </c>
      <c r="DE4" s="57"/>
      <c r="DF4" s="148" t="s">
        <v>220</v>
      </c>
      <c r="DG4" s="57" t="s">
        <v>50</v>
      </c>
      <c r="DH4" s="59"/>
      <c r="DI4" s="148" t="s">
        <v>220</v>
      </c>
      <c r="DJ4" s="59" t="s">
        <v>50</v>
      </c>
      <c r="DK4" s="60"/>
      <c r="DL4" s="148" t="s">
        <v>220</v>
      </c>
      <c r="DM4" s="60" t="s">
        <v>50</v>
      </c>
      <c r="DN4" s="58"/>
      <c r="DO4" s="148" t="s">
        <v>220</v>
      </c>
      <c r="DP4" s="58" t="s">
        <v>50</v>
      </c>
      <c r="DQ4" s="60"/>
      <c r="DR4" s="148" t="s">
        <v>220</v>
      </c>
      <c r="DS4" s="60" t="s">
        <v>50</v>
      </c>
      <c r="DT4" s="60"/>
      <c r="DU4" s="148" t="s">
        <v>220</v>
      </c>
      <c r="DV4" s="60" t="s">
        <v>50</v>
      </c>
      <c r="DW4" s="60"/>
      <c r="DX4" s="148" t="s">
        <v>220</v>
      </c>
      <c r="DY4" s="60" t="s">
        <v>50</v>
      </c>
      <c r="DZ4" s="60"/>
      <c r="EA4" s="148" t="s">
        <v>220</v>
      </c>
      <c r="EB4" s="60" t="s">
        <v>50</v>
      </c>
      <c r="EC4" s="60"/>
      <c r="ED4" s="148" t="s">
        <v>220</v>
      </c>
      <c r="EE4" s="60" t="s">
        <v>50</v>
      </c>
      <c r="EF4" s="60"/>
      <c r="EG4" s="148" t="s">
        <v>220</v>
      </c>
      <c r="EH4" s="60" t="s">
        <v>50</v>
      </c>
      <c r="EI4" s="60"/>
      <c r="EJ4" s="148" t="s">
        <v>220</v>
      </c>
      <c r="EK4" s="60" t="s">
        <v>50</v>
      </c>
      <c r="EL4" s="60"/>
      <c r="EM4" s="148" t="s">
        <v>220</v>
      </c>
      <c r="EN4" s="60" t="s">
        <v>50</v>
      </c>
      <c r="EO4" s="60"/>
      <c r="EP4" s="148" t="s">
        <v>220</v>
      </c>
      <c r="EQ4" s="60" t="s">
        <v>50</v>
      </c>
      <c r="ER4" s="60"/>
      <c r="ES4" s="148" t="s">
        <v>220</v>
      </c>
      <c r="ET4" s="60" t="s">
        <v>50</v>
      </c>
      <c r="EU4" s="60"/>
      <c r="EV4" s="148" t="s">
        <v>220</v>
      </c>
      <c r="EW4" s="60" t="s">
        <v>50</v>
      </c>
      <c r="EX4" s="60"/>
      <c r="EY4" s="148" t="s">
        <v>220</v>
      </c>
      <c r="EZ4" s="60" t="s">
        <v>50</v>
      </c>
      <c r="FA4" s="57"/>
      <c r="FB4" s="148" t="s">
        <v>220</v>
      </c>
      <c r="FC4" s="57" t="s">
        <v>50</v>
      </c>
      <c r="FD4" s="60"/>
      <c r="FE4" s="148" t="s">
        <v>220</v>
      </c>
      <c r="FF4" s="60" t="s">
        <v>50</v>
      </c>
      <c r="FG4" s="60"/>
      <c r="FH4" s="148" t="s">
        <v>220</v>
      </c>
      <c r="FI4" s="60" t="s">
        <v>50</v>
      </c>
      <c r="FJ4" s="60"/>
      <c r="FK4" s="148" t="s">
        <v>220</v>
      </c>
      <c r="FL4" s="60" t="s">
        <v>50</v>
      </c>
      <c r="FM4" s="60"/>
      <c r="FN4" s="148" t="s">
        <v>220</v>
      </c>
      <c r="FO4" s="60" t="s">
        <v>50</v>
      </c>
      <c r="FP4" s="60"/>
      <c r="FQ4" s="148" t="s">
        <v>220</v>
      </c>
      <c r="FR4" s="60" t="s">
        <v>50</v>
      </c>
      <c r="FS4" s="59"/>
      <c r="FT4" s="148" t="s">
        <v>220</v>
      </c>
      <c r="FU4" s="59" t="s">
        <v>50</v>
      </c>
      <c r="FV4" s="58"/>
      <c r="FW4" s="148" t="s">
        <v>220</v>
      </c>
      <c r="FX4" s="58" t="s">
        <v>50</v>
      </c>
      <c r="FY4" s="60"/>
      <c r="FZ4" s="148" t="s">
        <v>220</v>
      </c>
      <c r="GA4" s="60" t="s">
        <v>50</v>
      </c>
      <c r="GB4" s="60"/>
      <c r="GC4" s="148" t="s">
        <v>220</v>
      </c>
      <c r="GD4" s="60" t="s">
        <v>50</v>
      </c>
      <c r="GE4" s="60"/>
      <c r="GF4" s="148" t="s">
        <v>220</v>
      </c>
      <c r="GG4" s="60" t="s">
        <v>50</v>
      </c>
      <c r="GH4" s="60"/>
      <c r="GI4" s="148" t="s">
        <v>220</v>
      </c>
      <c r="GJ4" s="60" t="s">
        <v>50</v>
      </c>
      <c r="GK4" s="60"/>
      <c r="GL4" s="148" t="s">
        <v>220</v>
      </c>
      <c r="GM4" s="60" t="s">
        <v>50</v>
      </c>
      <c r="GN4" s="60"/>
      <c r="GO4" s="148" t="s">
        <v>220</v>
      </c>
      <c r="GP4" s="60" t="s">
        <v>50</v>
      </c>
      <c r="GQ4" s="60"/>
      <c r="GR4" s="148" t="s">
        <v>220</v>
      </c>
      <c r="GS4" s="60" t="s">
        <v>50</v>
      </c>
      <c r="GT4" s="60"/>
      <c r="GU4" s="148" t="s">
        <v>220</v>
      </c>
      <c r="GV4" s="60" t="s">
        <v>50</v>
      </c>
      <c r="GW4" s="61"/>
      <c r="GX4" s="148" t="s">
        <v>220</v>
      </c>
      <c r="GY4" s="60" t="s">
        <v>50</v>
      </c>
      <c r="GZ4" s="60"/>
      <c r="HA4" s="148" t="s">
        <v>220</v>
      </c>
      <c r="HB4" s="60" t="s">
        <v>50</v>
      </c>
      <c r="HC4" s="60"/>
      <c r="HD4" s="148" t="s">
        <v>220</v>
      </c>
      <c r="HE4" s="60" t="s">
        <v>50</v>
      </c>
      <c r="HF4" s="60"/>
      <c r="HG4" s="148" t="s">
        <v>220</v>
      </c>
      <c r="HH4" s="60" t="s">
        <v>50</v>
      </c>
      <c r="HI4" s="60"/>
      <c r="HJ4" s="148" t="s">
        <v>220</v>
      </c>
      <c r="HK4" s="60" t="s">
        <v>50</v>
      </c>
      <c r="HL4" s="60"/>
      <c r="HM4" s="148" t="s">
        <v>220</v>
      </c>
      <c r="HN4" s="60" t="s">
        <v>50</v>
      </c>
      <c r="HO4" s="60"/>
      <c r="HP4" s="148" t="s">
        <v>220</v>
      </c>
      <c r="HQ4" s="60" t="s">
        <v>50</v>
      </c>
      <c r="HR4" s="60"/>
      <c r="HS4" s="148" t="s">
        <v>220</v>
      </c>
      <c r="HT4" s="60" t="s">
        <v>50</v>
      </c>
      <c r="HU4" s="60"/>
      <c r="HV4" s="148" t="s">
        <v>220</v>
      </c>
      <c r="HW4" s="60" t="s">
        <v>50</v>
      </c>
      <c r="HX4" s="60"/>
      <c r="HY4" s="148" t="s">
        <v>220</v>
      </c>
      <c r="HZ4" s="60" t="s">
        <v>50</v>
      </c>
      <c r="IA4" s="60"/>
      <c r="IB4" s="148" t="s">
        <v>220</v>
      </c>
      <c r="IC4" s="60" t="s">
        <v>50</v>
      </c>
      <c r="ID4" s="56"/>
      <c r="IE4" s="91"/>
      <c r="IF4" s="148" t="s">
        <v>220</v>
      </c>
      <c r="IG4" s="62" t="s">
        <v>50</v>
      </c>
      <c r="IH4" s="56"/>
      <c r="II4" s="88"/>
      <c r="IJ4" s="148" t="s">
        <v>220</v>
      </c>
      <c r="IK4" s="89" t="s">
        <v>50</v>
      </c>
      <c r="IL4" s="90"/>
      <c r="IM4" s="148" t="s">
        <v>220</v>
      </c>
      <c r="IN4" s="90" t="s">
        <v>50</v>
      </c>
      <c r="IO4" s="101"/>
      <c r="IP4" s="148" t="s">
        <v>220</v>
      </c>
      <c r="IQ4" s="102" t="s">
        <v>50</v>
      </c>
      <c r="IS4" s="242"/>
      <c r="IT4" s="240"/>
      <c r="IU4" s="240"/>
      <c r="IV4" s="240"/>
      <c r="IW4" s="240"/>
      <c r="IX4" s="240"/>
      <c r="IY4" s="240"/>
      <c r="IZ4" s="240"/>
      <c r="JA4" s="240"/>
      <c r="JB4" s="248"/>
    </row>
    <row r="5" spans="1:262">
      <c r="B5" s="63" t="s">
        <v>240</v>
      </c>
      <c r="C5" s="64" t="s">
        <v>0</v>
      </c>
      <c r="D5" s="128"/>
      <c r="E5" s="129"/>
      <c r="F5" s="130"/>
      <c r="G5" s="128"/>
      <c r="H5" s="129"/>
      <c r="I5" s="130"/>
      <c r="J5" s="128"/>
      <c r="K5" s="129"/>
      <c r="L5" s="130"/>
      <c r="M5" s="128"/>
      <c r="N5" s="129"/>
      <c r="O5" s="130"/>
      <c r="P5" s="128"/>
      <c r="Q5" s="129"/>
      <c r="R5" s="130"/>
      <c r="S5" s="128"/>
      <c r="T5" s="129"/>
      <c r="U5" s="130"/>
      <c r="V5" s="128"/>
      <c r="W5" s="129"/>
      <c r="X5" s="130"/>
      <c r="Y5" s="128"/>
      <c r="Z5" s="129"/>
      <c r="AA5" s="130"/>
      <c r="AB5" s="128"/>
      <c r="AC5" s="129"/>
      <c r="AD5" s="130"/>
      <c r="AE5" s="128"/>
      <c r="AF5" s="129"/>
      <c r="AG5" s="130"/>
      <c r="AH5" s="128"/>
      <c r="AI5" s="129"/>
      <c r="AJ5" s="130"/>
      <c r="AK5" s="128"/>
      <c r="AL5" s="129"/>
      <c r="AM5" s="130"/>
      <c r="AN5" s="128"/>
      <c r="AO5" s="129"/>
      <c r="AP5" s="130"/>
      <c r="AQ5" s="128"/>
      <c r="AR5" s="129"/>
      <c r="AS5" s="130"/>
      <c r="AT5" s="128"/>
      <c r="AU5" s="129"/>
      <c r="AV5" s="130"/>
      <c r="AW5" s="128"/>
      <c r="AX5" s="129"/>
      <c r="AY5" s="130"/>
      <c r="AZ5" s="128"/>
      <c r="BA5" s="129"/>
      <c r="BB5" s="130"/>
      <c r="BC5" s="128"/>
      <c r="BD5" s="129"/>
      <c r="BE5" s="130"/>
      <c r="BF5" s="128"/>
      <c r="BG5" s="129"/>
      <c r="BH5" s="130"/>
      <c r="BI5" s="128"/>
      <c r="BJ5" s="129"/>
      <c r="BK5" s="130"/>
      <c r="BL5" s="128"/>
      <c r="BM5" s="129"/>
      <c r="BN5" s="130"/>
      <c r="BO5" s="128"/>
      <c r="BP5" s="129"/>
      <c r="BQ5" s="130"/>
      <c r="BR5" s="128"/>
      <c r="BS5" s="128"/>
      <c r="BT5" s="130"/>
      <c r="BU5" s="128"/>
      <c r="BV5" s="128"/>
      <c r="BW5" s="130"/>
      <c r="BX5" s="128"/>
      <c r="BY5" s="129"/>
      <c r="BZ5" s="130"/>
      <c r="CA5" s="128"/>
      <c r="CB5" s="129"/>
      <c r="CC5" s="130"/>
      <c r="CD5" s="128"/>
      <c r="CE5" s="129"/>
      <c r="CF5" s="130"/>
      <c r="CG5" s="128"/>
      <c r="CH5" s="128"/>
      <c r="CI5" s="130"/>
      <c r="CJ5" s="128"/>
      <c r="CK5" s="128"/>
      <c r="CL5" s="130"/>
      <c r="CM5" s="128"/>
      <c r="CN5" s="128"/>
      <c r="CO5" s="130"/>
      <c r="CP5" s="128"/>
      <c r="CQ5" s="128"/>
      <c r="CR5" s="130"/>
      <c r="CS5" s="128"/>
      <c r="CT5" s="128"/>
      <c r="CU5" s="130"/>
      <c r="CV5" s="128"/>
      <c r="CW5" s="129"/>
      <c r="CX5" s="130"/>
      <c r="CY5" s="128"/>
      <c r="CZ5" s="129"/>
      <c r="DA5" s="130"/>
      <c r="DB5" s="128"/>
      <c r="DC5" s="129"/>
      <c r="DD5" s="130"/>
      <c r="DE5" s="128"/>
      <c r="DF5" s="128"/>
      <c r="DG5" s="130"/>
      <c r="DH5" s="128"/>
      <c r="DI5" s="128"/>
      <c r="DJ5" s="130"/>
      <c r="DK5" s="128"/>
      <c r="DL5" s="128"/>
      <c r="DM5" s="130"/>
      <c r="DN5" s="128"/>
      <c r="DO5" s="128"/>
      <c r="DP5" s="130"/>
      <c r="DQ5" s="128"/>
      <c r="DR5" s="128"/>
      <c r="DS5" s="130"/>
      <c r="DT5" s="128"/>
      <c r="DU5" s="128"/>
      <c r="DV5" s="130"/>
      <c r="DW5" s="128"/>
      <c r="DX5" s="128"/>
      <c r="DY5" s="130"/>
      <c r="DZ5" s="131"/>
      <c r="EA5" s="130"/>
      <c r="EB5" s="130"/>
      <c r="EC5" s="128"/>
      <c r="ED5" s="128"/>
      <c r="EE5" s="130"/>
      <c r="EF5" s="128"/>
      <c r="EG5" s="128"/>
      <c r="EH5" s="130"/>
      <c r="EI5" s="128"/>
      <c r="EJ5" s="128"/>
      <c r="EK5" s="130"/>
      <c r="EL5" s="128"/>
      <c r="EM5" s="128"/>
      <c r="EN5" s="130"/>
      <c r="EO5" s="128"/>
      <c r="EP5" s="128"/>
      <c r="EQ5" s="130"/>
      <c r="ER5" s="128"/>
      <c r="ES5" s="128"/>
      <c r="ET5" s="130"/>
      <c r="EU5" s="128"/>
      <c r="EV5" s="128"/>
      <c r="EW5" s="130"/>
      <c r="EX5" s="128"/>
      <c r="EY5" s="128"/>
      <c r="EZ5" s="130"/>
      <c r="FA5" s="128"/>
      <c r="FB5" s="128"/>
      <c r="FC5" s="130"/>
      <c r="FD5" s="128"/>
      <c r="FE5" s="128"/>
      <c r="FF5" s="130"/>
      <c r="FG5" s="128"/>
      <c r="FH5" s="128"/>
      <c r="FI5" s="130"/>
      <c r="FJ5" s="128"/>
      <c r="FK5" s="128"/>
      <c r="FL5" s="130"/>
      <c r="FM5" s="128"/>
      <c r="FN5" s="128"/>
      <c r="FO5" s="130"/>
      <c r="FP5" s="128"/>
      <c r="FQ5" s="128"/>
      <c r="FR5" s="130"/>
      <c r="FS5" s="128"/>
      <c r="FT5" s="128"/>
      <c r="FU5" s="130"/>
      <c r="FV5" s="128"/>
      <c r="FW5" s="128"/>
      <c r="FX5" s="130"/>
      <c r="FY5" s="128"/>
      <c r="FZ5" s="128"/>
      <c r="GA5" s="130"/>
      <c r="GB5" s="128"/>
      <c r="GC5" s="128"/>
      <c r="GD5" s="130"/>
      <c r="GE5" s="128"/>
      <c r="GF5" s="128"/>
      <c r="GG5" s="130"/>
      <c r="GH5" s="128"/>
      <c r="GI5" s="128"/>
      <c r="GJ5" s="130"/>
      <c r="GK5" s="128"/>
      <c r="GL5" s="128"/>
      <c r="GM5" s="130"/>
      <c r="GN5" s="128"/>
      <c r="GO5" s="128"/>
      <c r="GP5" s="130"/>
      <c r="GQ5" s="128"/>
      <c r="GR5" s="128"/>
      <c r="GS5" s="130"/>
      <c r="GT5" s="128"/>
      <c r="GU5" s="128"/>
      <c r="GV5" s="130"/>
      <c r="GW5" s="128"/>
      <c r="GX5" s="128"/>
      <c r="GY5" s="130"/>
      <c r="GZ5" s="128"/>
      <c r="HA5" s="128"/>
      <c r="HB5" s="130"/>
      <c r="HC5" s="128"/>
      <c r="HD5" s="128"/>
      <c r="HE5" s="130"/>
      <c r="HF5" s="128"/>
      <c r="HG5" s="128"/>
      <c r="HH5" s="130"/>
      <c r="HI5" s="128"/>
      <c r="HJ5" s="128"/>
      <c r="HK5" s="130"/>
      <c r="HL5" s="128"/>
      <c r="HM5" s="128"/>
      <c r="HN5" s="130"/>
      <c r="HO5" s="128"/>
      <c r="HP5" s="128"/>
      <c r="HQ5" s="130"/>
      <c r="HR5" s="128"/>
      <c r="HS5" s="128"/>
      <c r="HT5" s="130"/>
      <c r="HU5" s="128"/>
      <c r="HV5" s="128"/>
      <c r="HW5" s="130"/>
      <c r="HX5" s="128"/>
      <c r="HY5" s="128"/>
      <c r="HZ5" s="130"/>
      <c r="IA5" s="128"/>
      <c r="IB5" s="128"/>
      <c r="IC5" s="130"/>
      <c r="ID5" s="69"/>
      <c r="IE5" s="132"/>
      <c r="IF5" s="133"/>
      <c r="IG5" s="134"/>
      <c r="IH5" s="69"/>
      <c r="II5" s="149"/>
      <c r="IJ5" s="149"/>
      <c r="IK5" s="150"/>
      <c r="IL5" s="149"/>
      <c r="IM5" s="149"/>
      <c r="IN5" s="150"/>
      <c r="IO5" s="149"/>
      <c r="IP5" s="149"/>
      <c r="IQ5" s="150"/>
      <c r="IS5" s="219">
        <f>SUM(DT5+DW5+DZ5+EC5+EF5+EI5+EL5+EO5+ER5+EU5+EX5+FA5+FD5+FG5+FJ5+FM5+FP5+FS5+FV5+FY5+GB5+GE5+GH5+GK5+GN5+GQ5+GT5+GW5+GZ5+HC5+HF5+HI5+HL5+HO5+HR5+HU5+HX5+IA5)</f>
        <v>0</v>
      </c>
      <c r="IT5" s="31">
        <f>SUM(AB5+AE5+AH5+AK5+AN5+AQ5+AT5+AW5+AZ5+BC5+BF5)</f>
        <v>0</v>
      </c>
      <c r="IU5" s="31">
        <f>SUM(BI5+BL5+BO5+BR5+BU5+BX5)</f>
        <v>0</v>
      </c>
      <c r="IV5" s="31">
        <f>SUM(M5+P5+S5+V5+Y5)</f>
        <v>0</v>
      </c>
      <c r="IW5" s="31">
        <f>SUM(CY5+DB5+DE5+DH5+DK5+DN5+DQ5)</f>
        <v>0</v>
      </c>
      <c r="IX5" s="31">
        <f>SUM(CA5+CD5+CG5+CJ5+CM5)</f>
        <v>0</v>
      </c>
      <c r="IY5" s="31">
        <f>SUM(D5+G5+J5)</f>
        <v>0</v>
      </c>
      <c r="IZ5" s="31">
        <v>0</v>
      </c>
      <c r="JA5" s="31">
        <f>SUM(CS5+CV5)</f>
        <v>0</v>
      </c>
      <c r="JB5" s="220">
        <f t="shared" ref="JB5:JB36" si="0">SUM(IS5:JA5)</f>
        <v>0</v>
      </c>
    </row>
    <row r="6" spans="1:262">
      <c r="B6" s="63" t="s">
        <v>241</v>
      </c>
      <c r="C6" s="64" t="s">
        <v>1</v>
      </c>
      <c r="D6" s="65"/>
      <c r="E6" s="71"/>
      <c r="F6" s="66"/>
      <c r="G6" s="65"/>
      <c r="H6" s="71"/>
      <c r="I6" s="66"/>
      <c r="J6" s="65"/>
      <c r="K6" s="71"/>
      <c r="L6" s="66"/>
      <c r="M6" s="65"/>
      <c r="N6" s="71"/>
      <c r="O6" s="66"/>
      <c r="P6" s="67">
        <v>43</v>
      </c>
      <c r="Q6" s="92">
        <v>1</v>
      </c>
      <c r="R6" s="66"/>
      <c r="S6" s="65"/>
      <c r="T6" s="71"/>
      <c r="U6" s="66"/>
      <c r="V6" s="65"/>
      <c r="W6" s="71"/>
      <c r="X6" s="66"/>
      <c r="Y6" s="65"/>
      <c r="Z6" s="71"/>
      <c r="AA6" s="66"/>
      <c r="AB6" s="65"/>
      <c r="AC6" s="71"/>
      <c r="AD6" s="66"/>
      <c r="AE6" s="65"/>
      <c r="AF6" s="71"/>
      <c r="AG6" s="66"/>
      <c r="AH6" s="65"/>
      <c r="AI6" s="71"/>
      <c r="AJ6" s="66"/>
      <c r="AK6" s="65"/>
      <c r="AL6" s="71"/>
      <c r="AM6" s="66"/>
      <c r="AN6" s="65"/>
      <c r="AO6" s="71"/>
      <c r="AP6" s="66"/>
      <c r="AQ6" s="65"/>
      <c r="AR6" s="71"/>
      <c r="AS6" s="66"/>
      <c r="AT6" s="67">
        <v>240</v>
      </c>
      <c r="AU6" s="92">
        <v>1</v>
      </c>
      <c r="AV6" s="66"/>
      <c r="AW6" s="65"/>
      <c r="AX6" s="71"/>
      <c r="AY6" s="66"/>
      <c r="AZ6" s="67">
        <v>7</v>
      </c>
      <c r="BA6" s="92">
        <v>1</v>
      </c>
      <c r="BB6" s="66"/>
      <c r="BC6" s="65"/>
      <c r="BD6" s="71"/>
      <c r="BE6" s="66"/>
      <c r="BF6" s="65"/>
      <c r="BG6" s="71"/>
      <c r="BH6" s="66"/>
      <c r="BI6" s="65"/>
      <c r="BJ6" s="71"/>
      <c r="BK6" s="66"/>
      <c r="BL6" s="65"/>
      <c r="BM6" s="71"/>
      <c r="BN6" s="66"/>
      <c r="BO6" s="67">
        <v>56</v>
      </c>
      <c r="BP6" s="92">
        <v>1</v>
      </c>
      <c r="BQ6" s="66"/>
      <c r="BR6" s="65"/>
      <c r="BS6" s="65"/>
      <c r="BT6" s="66"/>
      <c r="BU6" s="65"/>
      <c r="BV6" s="65"/>
      <c r="BW6" s="66"/>
      <c r="BX6" s="65"/>
      <c r="BY6" s="71"/>
      <c r="BZ6" s="66"/>
      <c r="CA6" s="65"/>
      <c r="CB6" s="71"/>
      <c r="CC6" s="66"/>
      <c r="CD6" s="65"/>
      <c r="CE6" s="71"/>
      <c r="CF6" s="66"/>
      <c r="CG6" s="67">
        <v>59</v>
      </c>
      <c r="CH6" s="92">
        <v>1</v>
      </c>
      <c r="CI6" s="66"/>
      <c r="CJ6" s="65"/>
      <c r="CK6" s="65"/>
      <c r="CL6" s="66"/>
      <c r="CM6" s="65"/>
      <c r="CN6" s="65"/>
      <c r="CO6" s="66"/>
      <c r="CP6" s="65"/>
      <c r="CQ6" s="65"/>
      <c r="CR6" s="66"/>
      <c r="CS6" s="65"/>
      <c r="CT6" s="65"/>
      <c r="CU6" s="66"/>
      <c r="CV6" s="65"/>
      <c r="CW6" s="71"/>
      <c r="CX6" s="66"/>
      <c r="CY6" s="65"/>
      <c r="CZ6" s="71"/>
      <c r="DA6" s="66"/>
      <c r="DB6" s="65"/>
      <c r="DC6" s="71"/>
      <c r="DD6" s="66"/>
      <c r="DE6" s="65"/>
      <c r="DF6" s="65"/>
      <c r="DG6" s="66"/>
      <c r="DH6" s="65"/>
      <c r="DI6" s="65"/>
      <c r="DJ6" s="66"/>
      <c r="DK6" s="65"/>
      <c r="DL6" s="65"/>
      <c r="DM6" s="66"/>
      <c r="DN6" s="65"/>
      <c r="DO6" s="65"/>
      <c r="DP6" s="66"/>
      <c r="DQ6" s="65"/>
      <c r="DR6" s="65"/>
      <c r="DS6" s="66"/>
      <c r="DT6" s="65"/>
      <c r="DU6" s="65"/>
      <c r="DV6" s="66"/>
      <c r="DW6" s="65"/>
      <c r="DX6" s="65"/>
      <c r="DY6" s="66"/>
      <c r="DZ6" s="106">
        <v>20</v>
      </c>
      <c r="EA6" s="92">
        <v>1</v>
      </c>
      <c r="EB6" s="66"/>
      <c r="EC6" s="65"/>
      <c r="ED6" s="65"/>
      <c r="EE6" s="66"/>
      <c r="EF6" s="67">
        <v>88</v>
      </c>
      <c r="EG6" s="92">
        <v>1</v>
      </c>
      <c r="EH6" s="66"/>
      <c r="EI6" s="65"/>
      <c r="EJ6" s="65"/>
      <c r="EK6" s="66"/>
      <c r="EL6" s="67">
        <v>19</v>
      </c>
      <c r="EM6" s="92">
        <v>1</v>
      </c>
      <c r="EN6" s="66"/>
      <c r="EO6" s="65"/>
      <c r="EP6" s="65"/>
      <c r="EQ6" s="66"/>
      <c r="ER6" s="65"/>
      <c r="ES6" s="65"/>
      <c r="ET6" s="66"/>
      <c r="EU6" s="65"/>
      <c r="EV6" s="65"/>
      <c r="EW6" s="66"/>
      <c r="EX6" s="65"/>
      <c r="EY6" s="65"/>
      <c r="EZ6" s="66"/>
      <c r="FA6" s="67">
        <v>2501</v>
      </c>
      <c r="FB6" s="92">
        <v>1</v>
      </c>
      <c r="FC6" s="66"/>
      <c r="FD6" s="67">
        <v>10</v>
      </c>
      <c r="FE6" s="92">
        <v>1</v>
      </c>
      <c r="FF6" s="66"/>
      <c r="FG6" s="65"/>
      <c r="FH6" s="65"/>
      <c r="FI6" s="66"/>
      <c r="FJ6" s="67">
        <v>7</v>
      </c>
      <c r="FK6" s="92">
        <v>1</v>
      </c>
      <c r="FL6" s="66"/>
      <c r="FM6" s="65"/>
      <c r="FN6" s="65"/>
      <c r="FO6" s="66"/>
      <c r="FP6" s="65"/>
      <c r="FQ6" s="65"/>
      <c r="FR6" s="66"/>
      <c r="FS6" s="67">
        <v>85</v>
      </c>
      <c r="FT6" s="92">
        <v>1</v>
      </c>
      <c r="FU6" s="66"/>
      <c r="FV6" s="67">
        <v>289</v>
      </c>
      <c r="FW6" s="92">
        <v>1</v>
      </c>
      <c r="FX6" s="66"/>
      <c r="FY6" s="65"/>
      <c r="FZ6" s="65"/>
      <c r="GA6" s="66"/>
      <c r="GB6" s="65"/>
      <c r="GC6" s="65"/>
      <c r="GD6" s="66"/>
      <c r="GE6" s="65"/>
      <c r="GF6" s="65"/>
      <c r="GG6" s="66"/>
      <c r="GH6" s="65"/>
      <c r="GI6" s="65"/>
      <c r="GJ6" s="66"/>
      <c r="GK6" s="65"/>
      <c r="GL6" s="65"/>
      <c r="GM6" s="66"/>
      <c r="GN6" s="65"/>
      <c r="GO6" s="65"/>
      <c r="GP6" s="66"/>
      <c r="GQ6" s="65"/>
      <c r="GR6" s="65"/>
      <c r="GS6" s="66"/>
      <c r="GT6" s="65"/>
      <c r="GU6" s="65"/>
      <c r="GV6" s="66"/>
      <c r="GW6" s="65"/>
      <c r="GX6" s="65"/>
      <c r="GY6" s="66"/>
      <c r="GZ6" s="65"/>
      <c r="HA6" s="65"/>
      <c r="HB6" s="66"/>
      <c r="HC6" s="65"/>
      <c r="HD6" s="65"/>
      <c r="HE6" s="66"/>
      <c r="HF6" s="65"/>
      <c r="HG6" s="65"/>
      <c r="HH6" s="66"/>
      <c r="HI6" s="67">
        <v>23</v>
      </c>
      <c r="HJ6" s="92">
        <v>1</v>
      </c>
      <c r="HK6" s="66"/>
      <c r="HL6" s="65"/>
      <c r="HM6" s="65"/>
      <c r="HN6" s="66"/>
      <c r="HO6" s="65"/>
      <c r="HP6" s="65"/>
      <c r="HQ6" s="66"/>
      <c r="HR6" s="65"/>
      <c r="HS6" s="65"/>
      <c r="HT6" s="66"/>
      <c r="HU6" s="65"/>
      <c r="HV6" s="65"/>
      <c r="HW6" s="66"/>
      <c r="HX6" s="65"/>
      <c r="HY6" s="65"/>
      <c r="HZ6" s="66"/>
      <c r="IA6" s="65"/>
      <c r="IB6" s="65"/>
      <c r="IC6" s="66"/>
      <c r="ID6" s="69"/>
      <c r="IE6" s="98">
        <f t="shared" ref="IE6:IE54" si="1">+D6+G6+J6+M6+P6+S6+V6+Y6+AB6+AE6+AH6+AK6+AN6+AQ6+AT6+AW6+AZ6+BC6+BF6+BI6+BL6+BO6+BR6+BU6+BX6+CA6+CD6+CG6+CJ6+CM6+CP6+CS6+CV6+CY6+DB6+DE6+DH6+DK6+DN6+DQ6+DT6+DW6+DZ6+EC6+EF6+EI6+EL6+EO6+ER6+EU6+EX6+FA6+FD6+FG6+FJ6+FM6+FP6+FS6+FV6+FY6+GB6+GE6+GH6+GK6+GN6+GQ6+GT6+GW6+GZ6+HC6+HF6+HI6+HL6+HO6+HR6+HU6+HX6+IA6</f>
        <v>3447</v>
      </c>
      <c r="IF6" s="100">
        <f t="shared" ref="IF6:IF54" si="2">+E6+H6+K6+N6+Q6+T6+W6+Z6+AC6+AF6+AI6+AL6+AO6+AR6+AU6+AX6+BA6+BD6+BG6+BJ6+BM6+BP6+BS6+BV6+BY6+CB6+CE6+CH6+CK6+CN6+CQ6+CT6+CW6+CZ6+DC6+DF6+DI6+DL6+DO6+DR6+DU6+DX6+EA6+ED6+EG6+EJ6+EM6+EP6+ES6+EV6+EY6+FB6+FE6+FH6+FK6+FN6+FQ6+FT6+FW6+FZ6+GC6+GF6+GI6+GL6+GO6+GR6+GU6+GX6+HA6+HD6+HG6+HJ6+HM6+HP6+HS6+HV6+HY6+IB6</f>
        <v>14</v>
      </c>
      <c r="IG6" s="160"/>
      <c r="IH6" s="69"/>
      <c r="II6" s="70">
        <f t="shared" ref="II6:II54" si="3">+D6+P6+AT6+BO6+CG6+CP6+CS6+DE6+FA6</f>
        <v>2899</v>
      </c>
      <c r="IJ6" s="70">
        <f t="shared" ref="IJ6:IJ54" si="4">+E6+Q6+AU6+BP6+CH6+CQ6+CT6+DF6+FB6</f>
        <v>5</v>
      </c>
      <c r="IK6" s="160"/>
      <c r="IL6" s="70">
        <f t="shared" ref="IL6:IL54" si="5">+G6+V6+AZ6+BU6+CM6+DN6+FV6</f>
        <v>296</v>
      </c>
      <c r="IM6" s="70">
        <f t="shared" ref="IM6:IM54" si="6">+H6+W6+BA6+BV6+CN6+DO6+FW6</f>
        <v>2</v>
      </c>
      <c r="IN6" s="160"/>
      <c r="IO6" s="70">
        <f t="shared" ref="IO6:IO54" si="7">+J6+S6+AW6+BR6+CJ6+CV6+DH6+FS6</f>
        <v>85</v>
      </c>
      <c r="IP6" s="70">
        <f t="shared" ref="IP6:IP54" si="8">+K6+T6+AX6+BS6+CK6+CW6+DI6+FT6</f>
        <v>1</v>
      </c>
      <c r="IQ6" s="160"/>
      <c r="IS6" s="219">
        <f t="shared" ref="IS6:IS54" si="9">SUM(DT6+DW6+DZ6+EC6+EF6+EI6+EL6+EO6+ER6+EU6+EX6+FA6+FD6+FG6+FJ6+FM6+FP6+FS6+FV6+FY6+GB6+GE6+GH6+GK6+GN6+GQ6+GT6+GW6+GZ6+HC6+HF6+HI6+HL6+HO6+HR6+HU6+HX6+IA6)</f>
        <v>3042</v>
      </c>
      <c r="IT6" s="31">
        <f t="shared" ref="IT6:IT54" si="10">SUM(AB6+AE6+AH6+AK6+AN6+AQ6+AT6+AW6+AZ6+BC6+BF6)</f>
        <v>247</v>
      </c>
      <c r="IU6" s="31">
        <f t="shared" ref="IU6:IU54" si="11">SUM(BI6+BL6+BO6+BR6+BU6+BX6)</f>
        <v>56</v>
      </c>
      <c r="IV6" s="31">
        <f t="shared" ref="IV6:IV54" si="12">SUM(M6+P6+S6+V6+Y6)</f>
        <v>43</v>
      </c>
      <c r="IW6" s="31">
        <f t="shared" ref="IW6:IW54" si="13">SUM(CY6+DB6+DE6+DH6+DK6+DN6+DQ6)</f>
        <v>0</v>
      </c>
      <c r="IX6" s="31">
        <f t="shared" ref="IX6:IX54" si="14">SUM(CA6+CD6+CG6+CJ6+CM6)</f>
        <v>59</v>
      </c>
      <c r="IY6" s="31">
        <f t="shared" ref="IY6:IY54" si="15">SUM(D6+G6+J6)</f>
        <v>0</v>
      </c>
      <c r="IZ6" s="217">
        <v>0</v>
      </c>
      <c r="JA6" s="31">
        <f t="shared" ref="JA6:JA54" si="16">SUM(CS6+CV6)</f>
        <v>0</v>
      </c>
      <c r="JB6" s="220">
        <f t="shared" si="0"/>
        <v>3447</v>
      </c>
    </row>
    <row r="7" spans="1:262">
      <c r="B7" s="63" t="s">
        <v>242</v>
      </c>
      <c r="C7" s="64" t="s">
        <v>2</v>
      </c>
      <c r="D7" s="65"/>
      <c r="E7" s="71"/>
      <c r="F7" s="66"/>
      <c r="G7" s="65"/>
      <c r="H7" s="71"/>
      <c r="I7" s="66"/>
      <c r="J7" s="65"/>
      <c r="K7" s="71"/>
      <c r="L7" s="66"/>
      <c r="M7" s="65"/>
      <c r="N7" s="71"/>
      <c r="O7" s="66"/>
      <c r="P7" s="67">
        <v>27</v>
      </c>
      <c r="Q7" s="92">
        <v>1</v>
      </c>
      <c r="R7" s="68">
        <f t="shared" ref="R7:R37" si="17">SUM(P7/P6*100)</f>
        <v>62.790697674418603</v>
      </c>
      <c r="S7" s="65"/>
      <c r="T7" s="71"/>
      <c r="U7" s="66"/>
      <c r="V7" s="65"/>
      <c r="W7" s="71"/>
      <c r="X7" s="66"/>
      <c r="Y7" s="65"/>
      <c r="Z7" s="71"/>
      <c r="AA7" s="66"/>
      <c r="AB7" s="65"/>
      <c r="AC7" s="71"/>
      <c r="AD7" s="66"/>
      <c r="AE7" s="65"/>
      <c r="AF7" s="71"/>
      <c r="AG7" s="66"/>
      <c r="AH7" s="65"/>
      <c r="AI7" s="71"/>
      <c r="AJ7" s="66"/>
      <c r="AK7" s="65"/>
      <c r="AL7" s="71"/>
      <c r="AM7" s="66"/>
      <c r="AN7" s="65"/>
      <c r="AO7" s="71"/>
      <c r="AP7" s="66"/>
      <c r="AQ7" s="65"/>
      <c r="AR7" s="71"/>
      <c r="AS7" s="66"/>
      <c r="AT7" s="67">
        <v>328</v>
      </c>
      <c r="AU7" s="92">
        <v>1</v>
      </c>
      <c r="AV7" s="68">
        <f t="shared" ref="AV7:AV37" si="18">SUM(AT7/AT6*100)</f>
        <v>136.66666666666666</v>
      </c>
      <c r="AW7" s="65"/>
      <c r="AX7" s="71"/>
      <c r="AY7" s="66"/>
      <c r="AZ7" s="65"/>
      <c r="BA7" s="71"/>
      <c r="BB7" s="66"/>
      <c r="BC7" s="65"/>
      <c r="BD7" s="71"/>
      <c r="BE7" s="66"/>
      <c r="BF7" s="65"/>
      <c r="BG7" s="71"/>
      <c r="BH7" s="66"/>
      <c r="BI7" s="65"/>
      <c r="BJ7" s="71"/>
      <c r="BK7" s="66"/>
      <c r="BL7" s="65"/>
      <c r="BM7" s="71"/>
      <c r="BN7" s="66"/>
      <c r="BO7" s="67">
        <v>70</v>
      </c>
      <c r="BP7" s="92">
        <v>1</v>
      </c>
      <c r="BQ7" s="68">
        <f t="shared" ref="BQ7:BQ37" si="19">SUM(BO7/BO6*100)</f>
        <v>125</v>
      </c>
      <c r="BR7" s="65"/>
      <c r="BS7" s="65"/>
      <c r="BT7" s="66"/>
      <c r="BU7" s="65"/>
      <c r="BV7" s="65"/>
      <c r="BW7" s="66"/>
      <c r="BX7" s="65"/>
      <c r="BY7" s="71"/>
      <c r="BZ7" s="66"/>
      <c r="CA7" s="65"/>
      <c r="CB7" s="71"/>
      <c r="CC7" s="66"/>
      <c r="CD7" s="65"/>
      <c r="CE7" s="71"/>
      <c r="CF7" s="66"/>
      <c r="CG7" s="67">
        <v>68</v>
      </c>
      <c r="CH7" s="92">
        <v>1</v>
      </c>
      <c r="CI7" s="68">
        <f t="shared" ref="CI7:CI37" si="20">SUM(CG7/CG6*100)</f>
        <v>115.2542372881356</v>
      </c>
      <c r="CJ7" s="65"/>
      <c r="CK7" s="65"/>
      <c r="CL7" s="66"/>
      <c r="CM7" s="65"/>
      <c r="CN7" s="65"/>
      <c r="CO7" s="66"/>
      <c r="CP7" s="65"/>
      <c r="CQ7" s="65"/>
      <c r="CR7" s="66"/>
      <c r="CS7" s="65"/>
      <c r="CT7" s="65"/>
      <c r="CU7" s="66"/>
      <c r="CV7" s="65"/>
      <c r="CW7" s="71"/>
      <c r="CX7" s="66"/>
      <c r="CY7" s="65"/>
      <c r="CZ7" s="71"/>
      <c r="DA7" s="66"/>
      <c r="DB7" s="65"/>
      <c r="DC7" s="71"/>
      <c r="DD7" s="66"/>
      <c r="DE7" s="65"/>
      <c r="DF7" s="65"/>
      <c r="DG7" s="66"/>
      <c r="DH7" s="65"/>
      <c r="DI7" s="65"/>
      <c r="DJ7" s="66"/>
      <c r="DK7" s="65"/>
      <c r="DL7" s="65"/>
      <c r="DM7" s="66"/>
      <c r="DN7" s="65"/>
      <c r="DO7" s="65"/>
      <c r="DP7" s="66"/>
      <c r="DQ7" s="65"/>
      <c r="DR7" s="65"/>
      <c r="DS7" s="66"/>
      <c r="DT7" s="65"/>
      <c r="DU7" s="65"/>
      <c r="DV7" s="66"/>
      <c r="DW7" s="65"/>
      <c r="DX7" s="65"/>
      <c r="DY7" s="66"/>
      <c r="DZ7" s="106">
        <v>26</v>
      </c>
      <c r="EA7" s="92">
        <v>1</v>
      </c>
      <c r="EB7" s="68">
        <f>SUM(DZ7/DZ6*100)</f>
        <v>130</v>
      </c>
      <c r="EC7" s="65"/>
      <c r="ED7" s="65"/>
      <c r="EE7" s="66"/>
      <c r="EF7" s="67">
        <v>116</v>
      </c>
      <c r="EG7" s="92">
        <v>1</v>
      </c>
      <c r="EH7" s="68">
        <f t="shared" ref="EH7:EH37" si="21">SUM(EF7/EF6*100)</f>
        <v>131.81818181818181</v>
      </c>
      <c r="EI7" s="65"/>
      <c r="EJ7" s="65"/>
      <c r="EK7" s="66"/>
      <c r="EL7" s="67">
        <v>25</v>
      </c>
      <c r="EM7" s="92">
        <v>1</v>
      </c>
      <c r="EN7" s="68">
        <f t="shared" ref="EN7:EN37" si="22">SUM(EL7/EL6*100)</f>
        <v>131.57894736842107</v>
      </c>
      <c r="EO7" s="65"/>
      <c r="EP7" s="65"/>
      <c r="EQ7" s="66"/>
      <c r="ER7" s="65"/>
      <c r="ES7" s="65"/>
      <c r="ET7" s="66"/>
      <c r="EU7" s="65"/>
      <c r="EV7" s="65"/>
      <c r="EW7" s="66"/>
      <c r="EX7" s="65"/>
      <c r="EY7" s="65"/>
      <c r="EZ7" s="66"/>
      <c r="FA7" s="67">
        <v>3005</v>
      </c>
      <c r="FB7" s="92">
        <v>1</v>
      </c>
      <c r="FC7" s="68">
        <f t="shared" ref="FC7:FC37" si="23">SUM(FA7/FA6*100)</f>
        <v>120.15193922431027</v>
      </c>
      <c r="FD7" s="67">
        <v>27</v>
      </c>
      <c r="FE7" s="92">
        <v>1</v>
      </c>
      <c r="FF7" s="68">
        <f t="shared" ref="FF7:FF37" si="24">SUM(FD7/FD6*100)</f>
        <v>270</v>
      </c>
      <c r="FG7" s="65"/>
      <c r="FH7" s="65"/>
      <c r="FI7" s="66"/>
      <c r="FJ7" s="65"/>
      <c r="FK7" s="71"/>
      <c r="FL7" s="66"/>
      <c r="FM7" s="65"/>
      <c r="FN7" s="65"/>
      <c r="FO7" s="66"/>
      <c r="FP7" s="65"/>
      <c r="FQ7" s="65"/>
      <c r="FR7" s="66"/>
      <c r="FS7" s="67">
        <v>125</v>
      </c>
      <c r="FT7" s="92">
        <v>1</v>
      </c>
      <c r="FU7" s="68">
        <f t="shared" ref="FU7:FU37" si="25">SUM(FS7/FS6*100)</f>
        <v>147.05882352941177</v>
      </c>
      <c r="FV7" s="67">
        <v>392</v>
      </c>
      <c r="FW7" s="92">
        <v>1</v>
      </c>
      <c r="FX7" s="68">
        <f t="shared" ref="FX7:FX37" si="26">SUM(FV7/FV6*100)</f>
        <v>135.64013840830449</v>
      </c>
      <c r="FY7" s="65"/>
      <c r="FZ7" s="65"/>
      <c r="GA7" s="66"/>
      <c r="GB7" s="65"/>
      <c r="GC7" s="65"/>
      <c r="GD7" s="66"/>
      <c r="GE7" s="65"/>
      <c r="GF7" s="65"/>
      <c r="GG7" s="66"/>
      <c r="GH7" s="65"/>
      <c r="GI7" s="65"/>
      <c r="GJ7" s="66"/>
      <c r="GK7" s="65"/>
      <c r="GL7" s="65"/>
      <c r="GM7" s="66"/>
      <c r="GN7" s="65"/>
      <c r="GO7" s="65"/>
      <c r="GP7" s="66"/>
      <c r="GQ7" s="65"/>
      <c r="GR7" s="65"/>
      <c r="GS7" s="66"/>
      <c r="GT7" s="65"/>
      <c r="GU7" s="65"/>
      <c r="GV7" s="66"/>
      <c r="GW7" s="65"/>
      <c r="GX7" s="65"/>
      <c r="GY7" s="66"/>
      <c r="GZ7" s="65"/>
      <c r="HA7" s="65"/>
      <c r="HB7" s="66"/>
      <c r="HC7" s="65"/>
      <c r="HD7" s="65"/>
      <c r="HE7" s="66"/>
      <c r="HF7" s="65"/>
      <c r="HG7" s="65"/>
      <c r="HH7" s="66"/>
      <c r="HI7" s="65"/>
      <c r="HJ7" s="65"/>
      <c r="HK7" s="66"/>
      <c r="HL7" s="65"/>
      <c r="HM7" s="65"/>
      <c r="HN7" s="66"/>
      <c r="HO7" s="65"/>
      <c r="HP7" s="65"/>
      <c r="HQ7" s="66"/>
      <c r="HR7" s="65"/>
      <c r="HS7" s="65"/>
      <c r="HT7" s="66"/>
      <c r="HU7" s="65"/>
      <c r="HV7" s="65"/>
      <c r="HW7" s="66"/>
      <c r="HX7" s="65"/>
      <c r="HY7" s="65"/>
      <c r="HZ7" s="66"/>
      <c r="IA7" s="65"/>
      <c r="IB7" s="65"/>
      <c r="IC7" s="66"/>
      <c r="ID7" s="69"/>
      <c r="IE7" s="98">
        <f t="shared" si="1"/>
        <v>4209</v>
      </c>
      <c r="IF7" s="100">
        <f t="shared" si="2"/>
        <v>11</v>
      </c>
      <c r="IG7" s="86">
        <f t="shared" ref="IG7:IG37" si="27">SUM(IE7/IE6*100)</f>
        <v>122.10617928633593</v>
      </c>
      <c r="IH7" s="69"/>
      <c r="II7" s="70">
        <f t="shared" si="3"/>
        <v>3498</v>
      </c>
      <c r="IJ7" s="70">
        <f t="shared" si="4"/>
        <v>5</v>
      </c>
      <c r="IK7" s="86">
        <f t="shared" ref="IK7:IK37" si="28">SUM(II7/II6*100)</f>
        <v>120.66229734391169</v>
      </c>
      <c r="IL7" s="70">
        <f t="shared" si="5"/>
        <v>392</v>
      </c>
      <c r="IM7" s="70">
        <f t="shared" si="6"/>
        <v>1</v>
      </c>
      <c r="IN7" s="86">
        <f t="shared" ref="IN7:IN37" si="29">SUM(IL7/IL6*100)</f>
        <v>132.43243243243242</v>
      </c>
      <c r="IO7" s="70">
        <f t="shared" si="7"/>
        <v>125</v>
      </c>
      <c r="IP7" s="70">
        <f t="shared" si="8"/>
        <v>1</v>
      </c>
      <c r="IQ7" s="86">
        <f t="shared" ref="IQ7:IQ37" si="30">SUM(IO7/IO6*100)</f>
        <v>147.05882352941177</v>
      </c>
      <c r="IS7" s="219">
        <f t="shared" si="9"/>
        <v>3716</v>
      </c>
      <c r="IT7" s="31">
        <f t="shared" si="10"/>
        <v>328</v>
      </c>
      <c r="IU7" s="31">
        <f t="shared" si="11"/>
        <v>70</v>
      </c>
      <c r="IV7" s="31">
        <f t="shared" si="12"/>
        <v>27</v>
      </c>
      <c r="IW7" s="31">
        <f t="shared" si="13"/>
        <v>0</v>
      </c>
      <c r="IX7" s="31">
        <f t="shared" si="14"/>
        <v>68</v>
      </c>
      <c r="IY7" s="31">
        <f t="shared" si="15"/>
        <v>0</v>
      </c>
      <c r="IZ7" s="217">
        <v>0</v>
      </c>
      <c r="JA7" s="31">
        <f t="shared" si="16"/>
        <v>0</v>
      </c>
      <c r="JB7" s="220">
        <f t="shared" si="0"/>
        <v>4209</v>
      </c>
    </row>
    <row r="8" spans="1:262">
      <c r="B8" s="63" t="s">
        <v>243</v>
      </c>
      <c r="C8" s="64" t="s">
        <v>3</v>
      </c>
      <c r="D8" s="65"/>
      <c r="E8" s="71"/>
      <c r="F8" s="66"/>
      <c r="G8" s="65"/>
      <c r="H8" s="71"/>
      <c r="I8" s="66"/>
      <c r="J8" s="65"/>
      <c r="K8" s="71"/>
      <c r="L8" s="66"/>
      <c r="M8" s="65"/>
      <c r="N8" s="71"/>
      <c r="O8" s="66"/>
      <c r="P8" s="67">
        <v>197</v>
      </c>
      <c r="Q8" s="92">
        <v>1</v>
      </c>
      <c r="R8" s="68">
        <f t="shared" si="17"/>
        <v>729.62962962962968</v>
      </c>
      <c r="S8" s="65"/>
      <c r="T8" s="71"/>
      <c r="U8" s="66"/>
      <c r="V8" s="65"/>
      <c r="W8" s="71"/>
      <c r="X8" s="66"/>
      <c r="Y8" s="65"/>
      <c r="Z8" s="71"/>
      <c r="AA8" s="66"/>
      <c r="AB8" s="65"/>
      <c r="AC8" s="71"/>
      <c r="AD8" s="66"/>
      <c r="AE8" s="65"/>
      <c r="AF8" s="71"/>
      <c r="AG8" s="66"/>
      <c r="AH8" s="65"/>
      <c r="AI8" s="71"/>
      <c r="AJ8" s="66"/>
      <c r="AK8" s="65"/>
      <c r="AL8" s="71"/>
      <c r="AM8" s="66"/>
      <c r="AN8" s="65"/>
      <c r="AO8" s="71"/>
      <c r="AP8" s="66"/>
      <c r="AQ8" s="65"/>
      <c r="AR8" s="71"/>
      <c r="AS8" s="66"/>
      <c r="AT8" s="67">
        <v>365</v>
      </c>
      <c r="AU8" s="92">
        <v>1</v>
      </c>
      <c r="AV8" s="68">
        <f t="shared" si="18"/>
        <v>111.28048780487805</v>
      </c>
      <c r="AW8" s="65"/>
      <c r="AX8" s="71"/>
      <c r="AY8" s="66"/>
      <c r="AZ8" s="65"/>
      <c r="BA8" s="71"/>
      <c r="BB8" s="66"/>
      <c r="BC8" s="65"/>
      <c r="BD8" s="71"/>
      <c r="BE8" s="66"/>
      <c r="BF8" s="65"/>
      <c r="BG8" s="71"/>
      <c r="BH8" s="66"/>
      <c r="BI8" s="65"/>
      <c r="BJ8" s="71"/>
      <c r="BK8" s="66"/>
      <c r="BL8" s="65"/>
      <c r="BM8" s="71"/>
      <c r="BN8" s="66"/>
      <c r="BO8" s="67">
        <v>83</v>
      </c>
      <c r="BP8" s="92">
        <v>1</v>
      </c>
      <c r="BQ8" s="68">
        <f t="shared" si="19"/>
        <v>118.57142857142857</v>
      </c>
      <c r="BR8" s="65"/>
      <c r="BS8" s="65"/>
      <c r="BT8" s="66"/>
      <c r="BU8" s="65"/>
      <c r="BV8" s="65"/>
      <c r="BW8" s="66"/>
      <c r="BX8" s="65"/>
      <c r="BY8" s="71"/>
      <c r="BZ8" s="66"/>
      <c r="CA8" s="65"/>
      <c r="CB8" s="71"/>
      <c r="CC8" s="66"/>
      <c r="CD8" s="65"/>
      <c r="CE8" s="71"/>
      <c r="CF8" s="66"/>
      <c r="CG8" s="67">
        <v>72</v>
      </c>
      <c r="CH8" s="92">
        <v>1</v>
      </c>
      <c r="CI8" s="68">
        <f t="shared" si="20"/>
        <v>105.88235294117648</v>
      </c>
      <c r="CJ8" s="65"/>
      <c r="CK8" s="65"/>
      <c r="CL8" s="66"/>
      <c r="CM8" s="65"/>
      <c r="CN8" s="65"/>
      <c r="CO8" s="66"/>
      <c r="CP8" s="65"/>
      <c r="CQ8" s="65"/>
      <c r="CR8" s="66"/>
      <c r="CS8" s="65"/>
      <c r="CT8" s="65"/>
      <c r="CU8" s="66"/>
      <c r="CV8" s="65"/>
      <c r="CW8" s="71"/>
      <c r="CX8" s="66"/>
      <c r="CY8" s="65"/>
      <c r="CZ8" s="71"/>
      <c r="DA8" s="66"/>
      <c r="DB8" s="65"/>
      <c r="DC8" s="71"/>
      <c r="DD8" s="66"/>
      <c r="DE8" s="65"/>
      <c r="DF8" s="65"/>
      <c r="DG8" s="66"/>
      <c r="DH8" s="65"/>
      <c r="DI8" s="65"/>
      <c r="DJ8" s="66"/>
      <c r="DK8" s="65"/>
      <c r="DL8" s="65"/>
      <c r="DM8" s="66"/>
      <c r="DN8" s="65"/>
      <c r="DO8" s="65"/>
      <c r="DP8" s="66"/>
      <c r="DQ8" s="65"/>
      <c r="DR8" s="65"/>
      <c r="DS8" s="66"/>
      <c r="DT8" s="65"/>
      <c r="DU8" s="65"/>
      <c r="DV8" s="66"/>
      <c r="DW8" s="65"/>
      <c r="DX8" s="65"/>
      <c r="DY8" s="66"/>
      <c r="DZ8" s="106">
        <v>26</v>
      </c>
      <c r="EA8" s="92">
        <v>1</v>
      </c>
      <c r="EB8" s="68">
        <f>SUM(DZ8/DZ7*100)</f>
        <v>100</v>
      </c>
      <c r="EC8" s="65"/>
      <c r="ED8" s="65"/>
      <c r="EE8" s="66"/>
      <c r="EF8" s="67">
        <v>160</v>
      </c>
      <c r="EG8" s="92">
        <v>1</v>
      </c>
      <c r="EH8" s="68">
        <f t="shared" si="21"/>
        <v>137.93103448275863</v>
      </c>
      <c r="EI8" s="65"/>
      <c r="EJ8" s="65"/>
      <c r="EK8" s="66"/>
      <c r="EL8" s="67">
        <v>42</v>
      </c>
      <c r="EM8" s="92">
        <v>1</v>
      </c>
      <c r="EN8" s="68">
        <f t="shared" si="22"/>
        <v>168</v>
      </c>
      <c r="EO8" s="65"/>
      <c r="EP8" s="65"/>
      <c r="EQ8" s="66"/>
      <c r="ER8" s="65"/>
      <c r="ES8" s="65"/>
      <c r="ET8" s="66"/>
      <c r="EU8" s="65"/>
      <c r="EV8" s="65"/>
      <c r="EW8" s="66"/>
      <c r="EX8" s="65"/>
      <c r="EY8" s="65"/>
      <c r="EZ8" s="66"/>
      <c r="FA8" s="67">
        <v>3277</v>
      </c>
      <c r="FB8" s="92">
        <v>1</v>
      </c>
      <c r="FC8" s="68">
        <f t="shared" si="23"/>
        <v>109.05158069883527</v>
      </c>
      <c r="FD8" s="67">
        <v>40</v>
      </c>
      <c r="FE8" s="92">
        <v>1</v>
      </c>
      <c r="FF8" s="68">
        <f t="shared" si="24"/>
        <v>148.14814814814815</v>
      </c>
      <c r="FG8" s="65"/>
      <c r="FH8" s="65"/>
      <c r="FI8" s="66"/>
      <c r="FJ8" s="67">
        <v>21</v>
      </c>
      <c r="FK8" s="92">
        <v>1</v>
      </c>
      <c r="FL8" s="66"/>
      <c r="FM8" s="65"/>
      <c r="FN8" s="65"/>
      <c r="FO8" s="66"/>
      <c r="FP8" s="65"/>
      <c r="FQ8" s="65"/>
      <c r="FR8" s="66"/>
      <c r="FS8" s="67">
        <v>209</v>
      </c>
      <c r="FT8" s="92">
        <v>1</v>
      </c>
      <c r="FU8" s="68">
        <f t="shared" si="25"/>
        <v>167.2</v>
      </c>
      <c r="FV8" s="67">
        <v>490</v>
      </c>
      <c r="FW8" s="92">
        <v>1</v>
      </c>
      <c r="FX8" s="68">
        <f t="shared" si="26"/>
        <v>125</v>
      </c>
      <c r="FY8" s="65"/>
      <c r="FZ8" s="65"/>
      <c r="GA8" s="66"/>
      <c r="GB8" s="65"/>
      <c r="GC8" s="65"/>
      <c r="GD8" s="66"/>
      <c r="GE8" s="65"/>
      <c r="GF8" s="65"/>
      <c r="GG8" s="66"/>
      <c r="GH8" s="65"/>
      <c r="GI8" s="65"/>
      <c r="GJ8" s="66"/>
      <c r="GK8" s="65"/>
      <c r="GL8" s="65"/>
      <c r="GM8" s="66"/>
      <c r="GN8" s="65"/>
      <c r="GO8" s="65"/>
      <c r="GP8" s="66"/>
      <c r="GQ8" s="65"/>
      <c r="GR8" s="65"/>
      <c r="GS8" s="66"/>
      <c r="GT8" s="65"/>
      <c r="GU8" s="65"/>
      <c r="GV8" s="66"/>
      <c r="GW8" s="65"/>
      <c r="GX8" s="65"/>
      <c r="GY8" s="66"/>
      <c r="GZ8" s="65"/>
      <c r="HA8" s="65"/>
      <c r="HB8" s="66"/>
      <c r="HC8" s="65"/>
      <c r="HD8" s="65"/>
      <c r="HE8" s="66"/>
      <c r="HF8" s="65"/>
      <c r="HG8" s="65"/>
      <c r="HH8" s="66"/>
      <c r="HI8" s="67">
        <v>38</v>
      </c>
      <c r="HJ8" s="92">
        <v>1</v>
      </c>
      <c r="HK8" s="66"/>
      <c r="HL8" s="65"/>
      <c r="HM8" s="65"/>
      <c r="HN8" s="66"/>
      <c r="HO8" s="65"/>
      <c r="HP8" s="65"/>
      <c r="HQ8" s="66"/>
      <c r="HR8" s="65"/>
      <c r="HS8" s="65"/>
      <c r="HT8" s="66"/>
      <c r="HU8" s="65"/>
      <c r="HV8" s="65"/>
      <c r="HW8" s="66"/>
      <c r="HX8" s="65"/>
      <c r="HY8" s="65"/>
      <c r="HZ8" s="66"/>
      <c r="IA8" s="65"/>
      <c r="IB8" s="65"/>
      <c r="IC8" s="66"/>
      <c r="ID8" s="69"/>
      <c r="IE8" s="98">
        <f t="shared" si="1"/>
        <v>5020</v>
      </c>
      <c r="IF8" s="100">
        <f t="shared" si="2"/>
        <v>13</v>
      </c>
      <c r="IG8" s="86">
        <f t="shared" si="27"/>
        <v>119.26823473509147</v>
      </c>
      <c r="IH8" s="69"/>
      <c r="II8" s="70">
        <f t="shared" si="3"/>
        <v>3994</v>
      </c>
      <c r="IJ8" s="70">
        <f t="shared" si="4"/>
        <v>5</v>
      </c>
      <c r="IK8" s="86">
        <f t="shared" si="28"/>
        <v>114.17953116066325</v>
      </c>
      <c r="IL8" s="70">
        <f t="shared" si="5"/>
        <v>490</v>
      </c>
      <c r="IM8" s="70">
        <f t="shared" si="6"/>
        <v>1</v>
      </c>
      <c r="IN8" s="86">
        <f t="shared" si="29"/>
        <v>125</v>
      </c>
      <c r="IO8" s="70">
        <f t="shared" si="7"/>
        <v>209</v>
      </c>
      <c r="IP8" s="70">
        <f t="shared" si="8"/>
        <v>1</v>
      </c>
      <c r="IQ8" s="86">
        <f t="shared" si="30"/>
        <v>167.2</v>
      </c>
      <c r="IS8" s="219">
        <f t="shared" si="9"/>
        <v>4303</v>
      </c>
      <c r="IT8" s="31">
        <f t="shared" si="10"/>
        <v>365</v>
      </c>
      <c r="IU8" s="31">
        <f t="shared" si="11"/>
        <v>83</v>
      </c>
      <c r="IV8" s="31">
        <f t="shared" si="12"/>
        <v>197</v>
      </c>
      <c r="IW8" s="31">
        <f t="shared" si="13"/>
        <v>0</v>
      </c>
      <c r="IX8" s="31">
        <f t="shared" si="14"/>
        <v>72</v>
      </c>
      <c r="IY8" s="31">
        <f t="shared" si="15"/>
        <v>0</v>
      </c>
      <c r="IZ8" s="217">
        <v>0</v>
      </c>
      <c r="JA8" s="31">
        <f t="shared" si="16"/>
        <v>0</v>
      </c>
      <c r="JB8" s="220">
        <f t="shared" si="0"/>
        <v>5020</v>
      </c>
    </row>
    <row r="9" spans="1:262">
      <c r="B9" s="63" t="s">
        <v>244</v>
      </c>
      <c r="C9" s="64" t="s">
        <v>4</v>
      </c>
      <c r="D9" s="65"/>
      <c r="E9" s="71"/>
      <c r="F9" s="66"/>
      <c r="G9" s="65"/>
      <c r="H9" s="71"/>
      <c r="I9" s="66"/>
      <c r="J9" s="65"/>
      <c r="K9" s="71"/>
      <c r="L9" s="66"/>
      <c r="M9" s="65"/>
      <c r="N9" s="71"/>
      <c r="O9" s="66"/>
      <c r="P9" s="67">
        <v>219</v>
      </c>
      <c r="Q9" s="92">
        <v>1</v>
      </c>
      <c r="R9" s="68">
        <f t="shared" si="17"/>
        <v>111.16751269035532</v>
      </c>
      <c r="S9" s="65"/>
      <c r="T9" s="71"/>
      <c r="U9" s="66"/>
      <c r="V9" s="65"/>
      <c r="W9" s="71"/>
      <c r="X9" s="66"/>
      <c r="Y9" s="65"/>
      <c r="Z9" s="71"/>
      <c r="AA9" s="66"/>
      <c r="AB9" s="65"/>
      <c r="AC9" s="71"/>
      <c r="AD9" s="66"/>
      <c r="AE9" s="65"/>
      <c r="AF9" s="71"/>
      <c r="AG9" s="66"/>
      <c r="AH9" s="65"/>
      <c r="AI9" s="71"/>
      <c r="AJ9" s="66"/>
      <c r="AK9" s="65"/>
      <c r="AL9" s="71"/>
      <c r="AM9" s="66"/>
      <c r="AN9" s="65"/>
      <c r="AO9" s="71"/>
      <c r="AP9" s="66"/>
      <c r="AQ9" s="65"/>
      <c r="AR9" s="71"/>
      <c r="AS9" s="66"/>
      <c r="AT9" s="67">
        <v>364</v>
      </c>
      <c r="AU9" s="92">
        <v>1</v>
      </c>
      <c r="AV9" s="68">
        <f t="shared" si="18"/>
        <v>99.726027397260282</v>
      </c>
      <c r="AW9" s="65"/>
      <c r="AX9" s="71"/>
      <c r="AY9" s="66"/>
      <c r="AZ9" s="65"/>
      <c r="BA9" s="71"/>
      <c r="BB9" s="66"/>
      <c r="BC9" s="65"/>
      <c r="BD9" s="71"/>
      <c r="BE9" s="66"/>
      <c r="BF9" s="65"/>
      <c r="BG9" s="71"/>
      <c r="BH9" s="66"/>
      <c r="BI9" s="65"/>
      <c r="BJ9" s="71"/>
      <c r="BK9" s="66"/>
      <c r="BL9" s="65"/>
      <c r="BM9" s="71"/>
      <c r="BN9" s="66"/>
      <c r="BO9" s="67">
        <v>75</v>
      </c>
      <c r="BP9" s="92">
        <v>1</v>
      </c>
      <c r="BQ9" s="68">
        <f t="shared" si="19"/>
        <v>90.361445783132538</v>
      </c>
      <c r="BR9" s="65"/>
      <c r="BS9" s="65"/>
      <c r="BT9" s="66"/>
      <c r="BU9" s="65"/>
      <c r="BV9" s="65"/>
      <c r="BW9" s="66"/>
      <c r="BX9" s="65"/>
      <c r="BY9" s="71"/>
      <c r="BZ9" s="66"/>
      <c r="CA9" s="65"/>
      <c r="CB9" s="71"/>
      <c r="CC9" s="66"/>
      <c r="CD9" s="65"/>
      <c r="CE9" s="71"/>
      <c r="CF9" s="66"/>
      <c r="CG9" s="67">
        <v>63</v>
      </c>
      <c r="CH9" s="92">
        <v>1</v>
      </c>
      <c r="CI9" s="68">
        <f t="shared" si="20"/>
        <v>87.5</v>
      </c>
      <c r="CJ9" s="65"/>
      <c r="CK9" s="65"/>
      <c r="CL9" s="66"/>
      <c r="CM9" s="65"/>
      <c r="CN9" s="65"/>
      <c r="CO9" s="66"/>
      <c r="CP9" s="65"/>
      <c r="CQ9" s="65"/>
      <c r="CR9" s="66"/>
      <c r="CS9" s="65"/>
      <c r="CT9" s="65"/>
      <c r="CU9" s="66"/>
      <c r="CV9" s="65"/>
      <c r="CW9" s="71"/>
      <c r="CX9" s="66"/>
      <c r="CY9" s="65"/>
      <c r="CZ9" s="71"/>
      <c r="DA9" s="66"/>
      <c r="DB9" s="65"/>
      <c r="DC9" s="71"/>
      <c r="DD9" s="66"/>
      <c r="DE9" s="65"/>
      <c r="DF9" s="65"/>
      <c r="DG9" s="66"/>
      <c r="DH9" s="65"/>
      <c r="DI9" s="65"/>
      <c r="DJ9" s="66"/>
      <c r="DK9" s="65"/>
      <c r="DL9" s="65"/>
      <c r="DM9" s="66"/>
      <c r="DN9" s="65"/>
      <c r="DO9" s="65"/>
      <c r="DP9" s="66"/>
      <c r="DQ9" s="65"/>
      <c r="DR9" s="65"/>
      <c r="DS9" s="66"/>
      <c r="DT9" s="65"/>
      <c r="DU9" s="65"/>
      <c r="DV9" s="66"/>
      <c r="DW9" s="67">
        <v>29</v>
      </c>
      <c r="DX9" s="92">
        <v>1</v>
      </c>
      <c r="DY9" s="66"/>
      <c r="DZ9" s="106">
        <v>8</v>
      </c>
      <c r="EA9" s="92">
        <v>1</v>
      </c>
      <c r="EB9" s="68">
        <f>SUM(DZ9/DZ8*100)</f>
        <v>30.76923076923077</v>
      </c>
      <c r="EC9" s="65"/>
      <c r="ED9" s="65"/>
      <c r="EE9" s="66"/>
      <c r="EF9" s="67">
        <v>175</v>
      </c>
      <c r="EG9" s="92">
        <v>1</v>
      </c>
      <c r="EH9" s="68">
        <f t="shared" si="21"/>
        <v>109.375</v>
      </c>
      <c r="EI9" s="65"/>
      <c r="EJ9" s="65"/>
      <c r="EK9" s="66"/>
      <c r="EL9" s="67">
        <v>50</v>
      </c>
      <c r="EM9" s="92">
        <v>1</v>
      </c>
      <c r="EN9" s="68">
        <f t="shared" si="22"/>
        <v>119.04761904761905</v>
      </c>
      <c r="EO9" s="65"/>
      <c r="EP9" s="65"/>
      <c r="EQ9" s="66"/>
      <c r="ER9" s="65"/>
      <c r="ES9" s="65"/>
      <c r="ET9" s="66"/>
      <c r="EU9" s="65"/>
      <c r="EV9" s="65"/>
      <c r="EW9" s="66"/>
      <c r="EX9" s="65"/>
      <c r="EY9" s="65"/>
      <c r="EZ9" s="66"/>
      <c r="FA9" s="67">
        <v>3224</v>
      </c>
      <c r="FB9" s="92">
        <v>1</v>
      </c>
      <c r="FC9" s="68">
        <f t="shared" si="23"/>
        <v>98.382667073542876</v>
      </c>
      <c r="FD9" s="67">
        <v>43</v>
      </c>
      <c r="FE9" s="92">
        <v>1</v>
      </c>
      <c r="FF9" s="68">
        <f t="shared" si="24"/>
        <v>107.5</v>
      </c>
      <c r="FG9" s="65"/>
      <c r="FH9" s="65"/>
      <c r="FI9" s="66"/>
      <c r="FJ9" s="67">
        <v>26</v>
      </c>
      <c r="FK9" s="92">
        <v>1</v>
      </c>
      <c r="FL9" s="68">
        <f t="shared" ref="FL9:FL37" si="31">SUM(FJ9/FJ8*100)</f>
        <v>123.80952380952381</v>
      </c>
      <c r="FM9" s="65"/>
      <c r="FN9" s="65"/>
      <c r="FO9" s="66"/>
      <c r="FP9" s="65"/>
      <c r="FQ9" s="65"/>
      <c r="FR9" s="66"/>
      <c r="FS9" s="67">
        <v>218</v>
      </c>
      <c r="FT9" s="92">
        <v>1</v>
      </c>
      <c r="FU9" s="68">
        <f t="shared" si="25"/>
        <v>104.30622009569377</v>
      </c>
      <c r="FV9" s="67">
        <v>513</v>
      </c>
      <c r="FW9" s="92">
        <v>1</v>
      </c>
      <c r="FX9" s="68">
        <f t="shared" si="26"/>
        <v>104.69387755102039</v>
      </c>
      <c r="FY9" s="65"/>
      <c r="FZ9" s="65"/>
      <c r="GA9" s="66"/>
      <c r="GB9" s="65"/>
      <c r="GC9" s="65"/>
      <c r="GD9" s="66"/>
      <c r="GE9" s="65"/>
      <c r="GF9" s="65"/>
      <c r="GG9" s="66"/>
      <c r="GH9" s="65"/>
      <c r="GI9" s="65"/>
      <c r="GJ9" s="66"/>
      <c r="GK9" s="65"/>
      <c r="GL9" s="65"/>
      <c r="GM9" s="66"/>
      <c r="GN9" s="65"/>
      <c r="GO9" s="65"/>
      <c r="GP9" s="66"/>
      <c r="GQ9" s="65"/>
      <c r="GR9" s="65"/>
      <c r="GS9" s="66"/>
      <c r="GT9" s="65"/>
      <c r="GU9" s="65"/>
      <c r="GV9" s="66"/>
      <c r="GW9" s="65"/>
      <c r="GX9" s="65"/>
      <c r="GY9" s="66"/>
      <c r="GZ9" s="65"/>
      <c r="HA9" s="65"/>
      <c r="HB9" s="66"/>
      <c r="HC9" s="65"/>
      <c r="HD9" s="65"/>
      <c r="HE9" s="66"/>
      <c r="HF9" s="65"/>
      <c r="HG9" s="65"/>
      <c r="HH9" s="66"/>
      <c r="HI9" s="67">
        <v>55</v>
      </c>
      <c r="HJ9" s="92">
        <v>1</v>
      </c>
      <c r="HK9" s="68">
        <f t="shared" ref="HK9:HK37" si="32">SUM(HI9/HI8*100)</f>
        <v>144.73684210526315</v>
      </c>
      <c r="HL9" s="65"/>
      <c r="HM9" s="65"/>
      <c r="HN9" s="66"/>
      <c r="HO9" s="65"/>
      <c r="HP9" s="65"/>
      <c r="HQ9" s="66"/>
      <c r="HR9" s="65"/>
      <c r="HS9" s="65"/>
      <c r="HT9" s="66"/>
      <c r="HU9" s="65"/>
      <c r="HV9" s="65"/>
      <c r="HW9" s="66"/>
      <c r="HX9" s="65"/>
      <c r="HY9" s="65"/>
      <c r="HZ9" s="66"/>
      <c r="IA9" s="65"/>
      <c r="IB9" s="65"/>
      <c r="IC9" s="66"/>
      <c r="ID9" s="69"/>
      <c r="IE9" s="98">
        <f t="shared" si="1"/>
        <v>5062</v>
      </c>
      <c r="IF9" s="100">
        <f t="shared" si="2"/>
        <v>14</v>
      </c>
      <c r="IG9" s="86">
        <f t="shared" si="27"/>
        <v>100.83665338645417</v>
      </c>
      <c r="IH9" s="69"/>
      <c r="II9" s="70">
        <f t="shared" si="3"/>
        <v>3945</v>
      </c>
      <c r="IJ9" s="70">
        <f t="shared" si="4"/>
        <v>5</v>
      </c>
      <c r="IK9" s="86">
        <f t="shared" si="28"/>
        <v>98.773159739609412</v>
      </c>
      <c r="IL9" s="70">
        <f t="shared" si="5"/>
        <v>513</v>
      </c>
      <c r="IM9" s="70">
        <f t="shared" si="6"/>
        <v>1</v>
      </c>
      <c r="IN9" s="86">
        <f t="shared" si="29"/>
        <v>104.69387755102039</v>
      </c>
      <c r="IO9" s="70">
        <f t="shared" si="7"/>
        <v>218</v>
      </c>
      <c r="IP9" s="70">
        <f t="shared" si="8"/>
        <v>1</v>
      </c>
      <c r="IQ9" s="86">
        <f t="shared" si="30"/>
        <v>104.30622009569377</v>
      </c>
      <c r="IS9" s="219">
        <f t="shared" si="9"/>
        <v>4341</v>
      </c>
      <c r="IT9" s="31">
        <f t="shared" si="10"/>
        <v>364</v>
      </c>
      <c r="IU9" s="31">
        <f t="shared" si="11"/>
        <v>75</v>
      </c>
      <c r="IV9" s="31">
        <f t="shared" si="12"/>
        <v>219</v>
      </c>
      <c r="IW9" s="31">
        <f t="shared" si="13"/>
        <v>0</v>
      </c>
      <c r="IX9" s="31">
        <f t="shared" si="14"/>
        <v>63</v>
      </c>
      <c r="IY9" s="31">
        <f t="shared" si="15"/>
        <v>0</v>
      </c>
      <c r="IZ9" s="217">
        <v>0</v>
      </c>
      <c r="JA9" s="31">
        <f t="shared" si="16"/>
        <v>0</v>
      </c>
      <c r="JB9" s="220">
        <f t="shared" si="0"/>
        <v>5062</v>
      </c>
    </row>
    <row r="10" spans="1:262">
      <c r="B10" s="63" t="s">
        <v>245</v>
      </c>
      <c r="C10" s="64" t="s">
        <v>5</v>
      </c>
      <c r="D10" s="65"/>
      <c r="E10" s="71"/>
      <c r="F10" s="66"/>
      <c r="G10" s="65"/>
      <c r="H10" s="71"/>
      <c r="I10" s="66"/>
      <c r="J10" s="65"/>
      <c r="K10" s="71"/>
      <c r="L10" s="66"/>
      <c r="M10" s="65"/>
      <c r="N10" s="71"/>
      <c r="O10" s="66"/>
      <c r="P10" s="67">
        <v>250</v>
      </c>
      <c r="Q10" s="92">
        <v>1</v>
      </c>
      <c r="R10" s="68">
        <f t="shared" si="17"/>
        <v>114.15525114155251</v>
      </c>
      <c r="S10" s="65"/>
      <c r="T10" s="71"/>
      <c r="U10" s="66"/>
      <c r="V10" s="65"/>
      <c r="W10" s="71"/>
      <c r="X10" s="66"/>
      <c r="Y10" s="65"/>
      <c r="Z10" s="71"/>
      <c r="AA10" s="66"/>
      <c r="AB10" s="65"/>
      <c r="AC10" s="71"/>
      <c r="AD10" s="66"/>
      <c r="AE10" s="65"/>
      <c r="AF10" s="71"/>
      <c r="AG10" s="66"/>
      <c r="AH10" s="65"/>
      <c r="AI10" s="71"/>
      <c r="AJ10" s="66"/>
      <c r="AK10" s="65"/>
      <c r="AL10" s="71"/>
      <c r="AM10" s="66"/>
      <c r="AN10" s="65"/>
      <c r="AO10" s="71"/>
      <c r="AP10" s="66"/>
      <c r="AQ10" s="65"/>
      <c r="AR10" s="71"/>
      <c r="AS10" s="66"/>
      <c r="AT10" s="67">
        <v>415</v>
      </c>
      <c r="AU10" s="92">
        <v>1</v>
      </c>
      <c r="AV10" s="68">
        <f t="shared" si="18"/>
        <v>114.01098901098901</v>
      </c>
      <c r="AW10" s="65"/>
      <c r="AX10" s="71"/>
      <c r="AY10" s="66"/>
      <c r="AZ10" s="65"/>
      <c r="BA10" s="71"/>
      <c r="BB10" s="66"/>
      <c r="BC10" s="65"/>
      <c r="BD10" s="71"/>
      <c r="BE10" s="66"/>
      <c r="BF10" s="65"/>
      <c r="BG10" s="71"/>
      <c r="BH10" s="66"/>
      <c r="BI10" s="65"/>
      <c r="BJ10" s="71"/>
      <c r="BK10" s="66"/>
      <c r="BL10" s="65"/>
      <c r="BM10" s="71"/>
      <c r="BN10" s="66"/>
      <c r="BO10" s="67">
        <v>81</v>
      </c>
      <c r="BP10" s="92">
        <v>1</v>
      </c>
      <c r="BQ10" s="68">
        <f t="shared" si="19"/>
        <v>108</v>
      </c>
      <c r="BR10" s="65"/>
      <c r="BS10" s="65"/>
      <c r="BT10" s="66"/>
      <c r="BU10" s="65"/>
      <c r="BV10" s="65"/>
      <c r="BW10" s="66"/>
      <c r="BX10" s="65"/>
      <c r="BY10" s="71"/>
      <c r="BZ10" s="66"/>
      <c r="CA10" s="65"/>
      <c r="CB10" s="71"/>
      <c r="CC10" s="66"/>
      <c r="CD10" s="65"/>
      <c r="CE10" s="71"/>
      <c r="CF10" s="66"/>
      <c r="CG10" s="67">
        <v>69</v>
      </c>
      <c r="CH10" s="92">
        <v>1</v>
      </c>
      <c r="CI10" s="68">
        <f t="shared" si="20"/>
        <v>109.52380952380953</v>
      </c>
      <c r="CJ10" s="65"/>
      <c r="CK10" s="65"/>
      <c r="CL10" s="66"/>
      <c r="CM10" s="65"/>
      <c r="CN10" s="65"/>
      <c r="CO10" s="66"/>
      <c r="CP10" s="65"/>
      <c r="CQ10" s="65"/>
      <c r="CR10" s="66"/>
      <c r="CS10" s="65"/>
      <c r="CT10" s="65"/>
      <c r="CU10" s="66"/>
      <c r="CV10" s="65"/>
      <c r="CW10" s="71"/>
      <c r="CX10" s="66"/>
      <c r="CY10" s="65"/>
      <c r="CZ10" s="71"/>
      <c r="DA10" s="66"/>
      <c r="DB10" s="65"/>
      <c r="DC10" s="71"/>
      <c r="DD10" s="66"/>
      <c r="DE10" s="65"/>
      <c r="DF10" s="65"/>
      <c r="DG10" s="66"/>
      <c r="DH10" s="65"/>
      <c r="DI10" s="65"/>
      <c r="DJ10" s="66"/>
      <c r="DK10" s="65"/>
      <c r="DL10" s="65"/>
      <c r="DM10" s="66"/>
      <c r="DN10" s="65"/>
      <c r="DO10" s="65"/>
      <c r="DP10" s="66"/>
      <c r="DQ10" s="65"/>
      <c r="DR10" s="65"/>
      <c r="DS10" s="66"/>
      <c r="DT10" s="67">
        <v>13</v>
      </c>
      <c r="DU10" s="92">
        <v>1</v>
      </c>
      <c r="DV10" s="66"/>
      <c r="DW10" s="67">
        <v>48</v>
      </c>
      <c r="DX10" s="92">
        <v>1</v>
      </c>
      <c r="DY10" s="68">
        <f t="shared" ref="DY10:DY37" si="33">SUM(DW10/DW9*100)</f>
        <v>165.51724137931035</v>
      </c>
      <c r="DZ10" s="107"/>
      <c r="EA10" s="66"/>
      <c r="EB10" s="66"/>
      <c r="EC10" s="65"/>
      <c r="ED10" s="65"/>
      <c r="EE10" s="66"/>
      <c r="EF10" s="67">
        <v>219</v>
      </c>
      <c r="EG10" s="92">
        <v>1</v>
      </c>
      <c r="EH10" s="68">
        <f t="shared" si="21"/>
        <v>125.14285714285714</v>
      </c>
      <c r="EI10" s="65"/>
      <c r="EJ10" s="65"/>
      <c r="EK10" s="66"/>
      <c r="EL10" s="67">
        <v>62</v>
      </c>
      <c r="EM10" s="92">
        <v>1</v>
      </c>
      <c r="EN10" s="68">
        <f t="shared" si="22"/>
        <v>124</v>
      </c>
      <c r="EO10" s="65"/>
      <c r="EP10" s="65"/>
      <c r="EQ10" s="66"/>
      <c r="ER10" s="65"/>
      <c r="ES10" s="65"/>
      <c r="ET10" s="66"/>
      <c r="EU10" s="65"/>
      <c r="EV10" s="65"/>
      <c r="EW10" s="66"/>
      <c r="EX10" s="65"/>
      <c r="EY10" s="65"/>
      <c r="EZ10" s="66"/>
      <c r="FA10" s="67">
        <v>3573</v>
      </c>
      <c r="FB10" s="92">
        <v>1</v>
      </c>
      <c r="FC10" s="68">
        <f t="shared" si="23"/>
        <v>110.82506203473945</v>
      </c>
      <c r="FD10" s="67">
        <v>62</v>
      </c>
      <c r="FE10" s="92">
        <v>1</v>
      </c>
      <c r="FF10" s="68">
        <f t="shared" si="24"/>
        <v>144.18604651162789</v>
      </c>
      <c r="FG10" s="65"/>
      <c r="FH10" s="65"/>
      <c r="FI10" s="66"/>
      <c r="FJ10" s="67">
        <v>39</v>
      </c>
      <c r="FK10" s="92">
        <v>1</v>
      </c>
      <c r="FL10" s="68">
        <f t="shared" si="31"/>
        <v>150</v>
      </c>
      <c r="FM10" s="65"/>
      <c r="FN10" s="65"/>
      <c r="FO10" s="66"/>
      <c r="FP10" s="65"/>
      <c r="FQ10" s="65"/>
      <c r="FR10" s="66"/>
      <c r="FS10" s="67">
        <v>287</v>
      </c>
      <c r="FT10" s="92">
        <v>1</v>
      </c>
      <c r="FU10" s="68">
        <f t="shared" si="25"/>
        <v>131.65137614678898</v>
      </c>
      <c r="FV10" s="67">
        <v>628</v>
      </c>
      <c r="FW10" s="92">
        <v>1</v>
      </c>
      <c r="FX10" s="68">
        <f t="shared" si="26"/>
        <v>122.41715399610136</v>
      </c>
      <c r="FY10" s="65"/>
      <c r="FZ10" s="65"/>
      <c r="GA10" s="66"/>
      <c r="GB10" s="65"/>
      <c r="GC10" s="65"/>
      <c r="GD10" s="66"/>
      <c r="GE10" s="65"/>
      <c r="GF10" s="65"/>
      <c r="GG10" s="66"/>
      <c r="GH10" s="65"/>
      <c r="GI10" s="65"/>
      <c r="GJ10" s="66"/>
      <c r="GK10" s="65"/>
      <c r="GL10" s="65"/>
      <c r="GM10" s="66"/>
      <c r="GN10" s="65"/>
      <c r="GO10" s="65"/>
      <c r="GP10" s="66"/>
      <c r="GQ10" s="65"/>
      <c r="GR10" s="65"/>
      <c r="GS10" s="66"/>
      <c r="GT10" s="65"/>
      <c r="GU10" s="65"/>
      <c r="GV10" s="66"/>
      <c r="GW10" s="65"/>
      <c r="GX10" s="65"/>
      <c r="GY10" s="66"/>
      <c r="GZ10" s="65"/>
      <c r="HA10" s="65"/>
      <c r="HB10" s="66"/>
      <c r="HC10" s="65"/>
      <c r="HD10" s="65"/>
      <c r="HE10" s="66"/>
      <c r="HF10" s="65"/>
      <c r="HG10" s="65"/>
      <c r="HH10" s="66"/>
      <c r="HI10" s="67">
        <v>74</v>
      </c>
      <c r="HJ10" s="92">
        <v>1</v>
      </c>
      <c r="HK10" s="68">
        <f t="shared" si="32"/>
        <v>134.54545454545453</v>
      </c>
      <c r="HL10" s="65"/>
      <c r="HM10" s="65"/>
      <c r="HN10" s="66"/>
      <c r="HO10" s="65"/>
      <c r="HP10" s="65"/>
      <c r="HQ10" s="66"/>
      <c r="HR10" s="65"/>
      <c r="HS10" s="65"/>
      <c r="HT10" s="66"/>
      <c r="HU10" s="65"/>
      <c r="HV10" s="65"/>
      <c r="HW10" s="66"/>
      <c r="HX10" s="65"/>
      <c r="HY10" s="65"/>
      <c r="HZ10" s="66"/>
      <c r="IA10" s="65"/>
      <c r="IB10" s="65"/>
      <c r="IC10" s="66"/>
      <c r="ID10" s="69"/>
      <c r="IE10" s="98">
        <f t="shared" si="1"/>
        <v>5820</v>
      </c>
      <c r="IF10" s="100">
        <f t="shared" si="2"/>
        <v>14</v>
      </c>
      <c r="IG10" s="86">
        <f t="shared" si="27"/>
        <v>114.97431845120505</v>
      </c>
      <c r="IH10" s="69"/>
      <c r="II10" s="70">
        <f t="shared" si="3"/>
        <v>4388</v>
      </c>
      <c r="IJ10" s="70">
        <f t="shared" si="4"/>
        <v>5</v>
      </c>
      <c r="IK10" s="86">
        <f t="shared" si="28"/>
        <v>111.22940430925222</v>
      </c>
      <c r="IL10" s="70">
        <f t="shared" si="5"/>
        <v>628</v>
      </c>
      <c r="IM10" s="70">
        <f t="shared" si="6"/>
        <v>1</v>
      </c>
      <c r="IN10" s="86">
        <f t="shared" si="29"/>
        <v>122.41715399610136</v>
      </c>
      <c r="IO10" s="70">
        <f t="shared" si="7"/>
        <v>287</v>
      </c>
      <c r="IP10" s="70">
        <f t="shared" si="8"/>
        <v>1</v>
      </c>
      <c r="IQ10" s="86">
        <f t="shared" si="30"/>
        <v>131.65137614678898</v>
      </c>
      <c r="IS10" s="219">
        <f t="shared" si="9"/>
        <v>5005</v>
      </c>
      <c r="IT10" s="31">
        <f t="shared" si="10"/>
        <v>415</v>
      </c>
      <c r="IU10" s="31">
        <f t="shared" si="11"/>
        <v>81</v>
      </c>
      <c r="IV10" s="31">
        <f t="shared" si="12"/>
        <v>250</v>
      </c>
      <c r="IW10" s="31">
        <f t="shared" si="13"/>
        <v>0</v>
      </c>
      <c r="IX10" s="31">
        <f t="shared" si="14"/>
        <v>69</v>
      </c>
      <c r="IY10" s="31">
        <f t="shared" si="15"/>
        <v>0</v>
      </c>
      <c r="IZ10" s="217">
        <v>0</v>
      </c>
      <c r="JA10" s="31">
        <f t="shared" si="16"/>
        <v>0</v>
      </c>
      <c r="JB10" s="220">
        <f t="shared" si="0"/>
        <v>5820</v>
      </c>
    </row>
    <row r="11" spans="1:262">
      <c r="B11" s="63" t="s">
        <v>246</v>
      </c>
      <c r="C11" s="64" t="s">
        <v>6</v>
      </c>
      <c r="D11" s="65"/>
      <c r="E11" s="71"/>
      <c r="F11" s="66"/>
      <c r="G11" s="65"/>
      <c r="H11" s="71"/>
      <c r="I11" s="66"/>
      <c r="J11" s="65"/>
      <c r="K11" s="71"/>
      <c r="L11" s="66"/>
      <c r="M11" s="65"/>
      <c r="N11" s="71"/>
      <c r="O11" s="66"/>
      <c r="P11" s="67">
        <v>274</v>
      </c>
      <c r="Q11" s="92">
        <v>1</v>
      </c>
      <c r="R11" s="68">
        <f t="shared" si="17"/>
        <v>109.60000000000001</v>
      </c>
      <c r="S11" s="65"/>
      <c r="T11" s="71"/>
      <c r="U11" s="66"/>
      <c r="V11" s="65"/>
      <c r="W11" s="71"/>
      <c r="X11" s="66"/>
      <c r="Y11" s="65"/>
      <c r="Z11" s="71"/>
      <c r="AA11" s="66"/>
      <c r="AB11" s="65"/>
      <c r="AC11" s="71"/>
      <c r="AD11" s="66"/>
      <c r="AE11" s="65"/>
      <c r="AF11" s="71"/>
      <c r="AG11" s="66"/>
      <c r="AH11" s="65"/>
      <c r="AI11" s="71"/>
      <c r="AJ11" s="66"/>
      <c r="AK11" s="67">
        <v>21</v>
      </c>
      <c r="AL11" s="92">
        <v>1</v>
      </c>
      <c r="AM11" s="66"/>
      <c r="AN11" s="65"/>
      <c r="AO11" s="71"/>
      <c r="AP11" s="66"/>
      <c r="AQ11" s="65"/>
      <c r="AR11" s="71"/>
      <c r="AS11" s="66"/>
      <c r="AT11" s="67">
        <v>451</v>
      </c>
      <c r="AU11" s="92">
        <v>1</v>
      </c>
      <c r="AV11" s="68">
        <f t="shared" si="18"/>
        <v>108.67469879518072</v>
      </c>
      <c r="AW11" s="65"/>
      <c r="AX11" s="71"/>
      <c r="AY11" s="66"/>
      <c r="AZ11" s="65"/>
      <c r="BA11" s="71"/>
      <c r="BB11" s="66"/>
      <c r="BC11" s="65"/>
      <c r="BD11" s="71"/>
      <c r="BE11" s="66"/>
      <c r="BF11" s="65"/>
      <c r="BG11" s="71"/>
      <c r="BH11" s="66"/>
      <c r="BI11" s="65"/>
      <c r="BJ11" s="71"/>
      <c r="BK11" s="66"/>
      <c r="BL11" s="65"/>
      <c r="BM11" s="71"/>
      <c r="BN11" s="66"/>
      <c r="BO11" s="67">
        <v>75</v>
      </c>
      <c r="BP11" s="92">
        <v>1</v>
      </c>
      <c r="BQ11" s="68">
        <f t="shared" si="19"/>
        <v>92.592592592592595</v>
      </c>
      <c r="BR11" s="65"/>
      <c r="BS11" s="65"/>
      <c r="BT11" s="66"/>
      <c r="BU11" s="65"/>
      <c r="BV11" s="65"/>
      <c r="BW11" s="66"/>
      <c r="BX11" s="65"/>
      <c r="BY11" s="71"/>
      <c r="BZ11" s="66"/>
      <c r="CA11" s="65"/>
      <c r="CB11" s="71"/>
      <c r="CC11" s="66"/>
      <c r="CD11" s="65"/>
      <c r="CE11" s="71"/>
      <c r="CF11" s="66"/>
      <c r="CG11" s="67">
        <v>71</v>
      </c>
      <c r="CH11" s="92">
        <v>1</v>
      </c>
      <c r="CI11" s="68">
        <f t="shared" si="20"/>
        <v>102.89855072463767</v>
      </c>
      <c r="CJ11" s="65"/>
      <c r="CK11" s="65"/>
      <c r="CL11" s="66"/>
      <c r="CM11" s="65"/>
      <c r="CN11" s="65"/>
      <c r="CO11" s="66"/>
      <c r="CP11" s="65"/>
      <c r="CQ11" s="65"/>
      <c r="CR11" s="66"/>
      <c r="CS11" s="65"/>
      <c r="CT11" s="65"/>
      <c r="CU11" s="66"/>
      <c r="CV11" s="65"/>
      <c r="CW11" s="71"/>
      <c r="CX11" s="66"/>
      <c r="CY11" s="65"/>
      <c r="CZ11" s="71"/>
      <c r="DA11" s="66"/>
      <c r="DB11" s="65"/>
      <c r="DC11" s="71"/>
      <c r="DD11" s="66"/>
      <c r="DE11" s="65"/>
      <c r="DF11" s="65"/>
      <c r="DG11" s="66"/>
      <c r="DH11" s="65"/>
      <c r="DI11" s="65"/>
      <c r="DJ11" s="66"/>
      <c r="DK11" s="65"/>
      <c r="DL11" s="65"/>
      <c r="DM11" s="66"/>
      <c r="DN11" s="65"/>
      <c r="DO11" s="65"/>
      <c r="DP11" s="66"/>
      <c r="DQ11" s="65"/>
      <c r="DR11" s="65"/>
      <c r="DS11" s="66"/>
      <c r="DT11" s="67">
        <v>25</v>
      </c>
      <c r="DU11" s="92">
        <v>1</v>
      </c>
      <c r="DV11" s="68">
        <f t="shared" ref="DV11:DV37" si="34">SUM(DT11/DT10*100)</f>
        <v>192.30769230769232</v>
      </c>
      <c r="DW11" s="67">
        <v>52</v>
      </c>
      <c r="DX11" s="92">
        <v>1</v>
      </c>
      <c r="DY11" s="68">
        <f t="shared" si="33"/>
        <v>108.33333333333333</v>
      </c>
      <c r="DZ11" s="107"/>
      <c r="EA11" s="66"/>
      <c r="EB11" s="66"/>
      <c r="EC11" s="65"/>
      <c r="ED11" s="65"/>
      <c r="EE11" s="66"/>
      <c r="EF11" s="67">
        <v>254</v>
      </c>
      <c r="EG11" s="92">
        <v>1</v>
      </c>
      <c r="EH11" s="68">
        <f t="shared" si="21"/>
        <v>115.98173515981736</v>
      </c>
      <c r="EI11" s="65"/>
      <c r="EJ11" s="65"/>
      <c r="EK11" s="66"/>
      <c r="EL11" s="67">
        <v>72</v>
      </c>
      <c r="EM11" s="92">
        <v>1</v>
      </c>
      <c r="EN11" s="68">
        <f t="shared" si="22"/>
        <v>116.12903225806453</v>
      </c>
      <c r="EO11" s="65"/>
      <c r="EP11" s="65"/>
      <c r="EQ11" s="66"/>
      <c r="ER11" s="65"/>
      <c r="ES11" s="65"/>
      <c r="ET11" s="66"/>
      <c r="EU11" s="65"/>
      <c r="EV11" s="65"/>
      <c r="EW11" s="66"/>
      <c r="EX11" s="65"/>
      <c r="EY11" s="65"/>
      <c r="EZ11" s="66"/>
      <c r="FA11" s="67">
        <v>3839</v>
      </c>
      <c r="FB11" s="92">
        <v>1</v>
      </c>
      <c r="FC11" s="68">
        <f t="shared" si="23"/>
        <v>107.44472432129864</v>
      </c>
      <c r="FD11" s="67">
        <v>93</v>
      </c>
      <c r="FE11" s="92">
        <v>1</v>
      </c>
      <c r="FF11" s="68">
        <f t="shared" si="24"/>
        <v>150</v>
      </c>
      <c r="FG11" s="65"/>
      <c r="FH11" s="65"/>
      <c r="FI11" s="66"/>
      <c r="FJ11" s="67">
        <v>63</v>
      </c>
      <c r="FK11" s="92">
        <v>1</v>
      </c>
      <c r="FL11" s="68">
        <f t="shared" si="31"/>
        <v>161.53846153846155</v>
      </c>
      <c r="FM11" s="65"/>
      <c r="FN11" s="65"/>
      <c r="FO11" s="66"/>
      <c r="FP11" s="65"/>
      <c r="FQ11" s="65"/>
      <c r="FR11" s="66"/>
      <c r="FS11" s="67">
        <v>321</v>
      </c>
      <c r="FT11" s="92">
        <v>1</v>
      </c>
      <c r="FU11" s="68">
        <f t="shared" si="25"/>
        <v>111.84668989547038</v>
      </c>
      <c r="FV11" s="67">
        <v>736</v>
      </c>
      <c r="FW11" s="92">
        <v>1</v>
      </c>
      <c r="FX11" s="68">
        <f t="shared" si="26"/>
        <v>117.19745222929936</v>
      </c>
      <c r="FY11" s="65"/>
      <c r="FZ11" s="65"/>
      <c r="GA11" s="66"/>
      <c r="GB11" s="65"/>
      <c r="GC11" s="65"/>
      <c r="GD11" s="66"/>
      <c r="GE11" s="65"/>
      <c r="GF11" s="65"/>
      <c r="GG11" s="66"/>
      <c r="GH11" s="65"/>
      <c r="GI11" s="65"/>
      <c r="GJ11" s="66"/>
      <c r="GK11" s="65"/>
      <c r="GL11" s="65"/>
      <c r="GM11" s="66"/>
      <c r="GN11" s="65"/>
      <c r="GO11" s="65"/>
      <c r="GP11" s="66"/>
      <c r="GQ11" s="65"/>
      <c r="GR11" s="65"/>
      <c r="GS11" s="66"/>
      <c r="GT11" s="65"/>
      <c r="GU11" s="65"/>
      <c r="GV11" s="66"/>
      <c r="GW11" s="65"/>
      <c r="GX11" s="65"/>
      <c r="GY11" s="66"/>
      <c r="GZ11" s="65"/>
      <c r="HA11" s="65"/>
      <c r="HB11" s="66"/>
      <c r="HC11" s="65"/>
      <c r="HD11" s="65"/>
      <c r="HE11" s="66"/>
      <c r="HF11" s="65"/>
      <c r="HG11" s="65"/>
      <c r="HH11" s="66"/>
      <c r="HI11" s="67">
        <v>94</v>
      </c>
      <c r="HJ11" s="92">
        <v>1</v>
      </c>
      <c r="HK11" s="68">
        <f t="shared" si="32"/>
        <v>127.02702702702702</v>
      </c>
      <c r="HL11" s="65"/>
      <c r="HM11" s="65"/>
      <c r="HN11" s="66"/>
      <c r="HO11" s="65"/>
      <c r="HP11" s="65"/>
      <c r="HQ11" s="66"/>
      <c r="HR11" s="65"/>
      <c r="HS11" s="65"/>
      <c r="HT11" s="66"/>
      <c r="HU11" s="65"/>
      <c r="HV11" s="65"/>
      <c r="HW11" s="66"/>
      <c r="HX11" s="65"/>
      <c r="HY11" s="65"/>
      <c r="HZ11" s="66"/>
      <c r="IA11" s="65"/>
      <c r="IB11" s="65"/>
      <c r="IC11" s="66"/>
      <c r="ID11" s="69"/>
      <c r="IE11" s="98">
        <f t="shared" si="1"/>
        <v>6441</v>
      </c>
      <c r="IF11" s="100">
        <f t="shared" si="2"/>
        <v>15</v>
      </c>
      <c r="IG11" s="86">
        <f t="shared" si="27"/>
        <v>110.67010309278351</v>
      </c>
      <c r="IH11" s="69"/>
      <c r="II11" s="70">
        <f t="shared" si="3"/>
        <v>4710</v>
      </c>
      <c r="IJ11" s="70">
        <f t="shared" si="4"/>
        <v>5</v>
      </c>
      <c r="IK11" s="86">
        <f t="shared" si="28"/>
        <v>107.33819507748406</v>
      </c>
      <c r="IL11" s="70">
        <f t="shared" si="5"/>
        <v>736</v>
      </c>
      <c r="IM11" s="70">
        <f t="shared" si="6"/>
        <v>1</v>
      </c>
      <c r="IN11" s="86">
        <f t="shared" si="29"/>
        <v>117.19745222929936</v>
      </c>
      <c r="IO11" s="70">
        <f t="shared" si="7"/>
        <v>321</v>
      </c>
      <c r="IP11" s="70">
        <f t="shared" si="8"/>
        <v>1</v>
      </c>
      <c r="IQ11" s="86">
        <f t="shared" si="30"/>
        <v>111.84668989547038</v>
      </c>
      <c r="IS11" s="219">
        <f t="shared" si="9"/>
        <v>5549</v>
      </c>
      <c r="IT11" s="31">
        <f t="shared" si="10"/>
        <v>472</v>
      </c>
      <c r="IU11" s="31">
        <f t="shared" si="11"/>
        <v>75</v>
      </c>
      <c r="IV11" s="31">
        <f t="shared" si="12"/>
        <v>274</v>
      </c>
      <c r="IW11" s="31">
        <f t="shared" si="13"/>
        <v>0</v>
      </c>
      <c r="IX11" s="31">
        <f t="shared" si="14"/>
        <v>71</v>
      </c>
      <c r="IY11" s="31">
        <f t="shared" si="15"/>
        <v>0</v>
      </c>
      <c r="IZ11" s="217">
        <v>0</v>
      </c>
      <c r="JA11" s="31">
        <f t="shared" si="16"/>
        <v>0</v>
      </c>
      <c r="JB11" s="220">
        <f t="shared" si="0"/>
        <v>6441</v>
      </c>
    </row>
    <row r="12" spans="1:262">
      <c r="B12" s="63" t="s">
        <v>247</v>
      </c>
      <c r="C12" s="64" t="s">
        <v>7</v>
      </c>
      <c r="D12" s="65"/>
      <c r="E12" s="71"/>
      <c r="F12" s="66"/>
      <c r="G12" s="65"/>
      <c r="H12" s="71"/>
      <c r="I12" s="66"/>
      <c r="J12" s="65"/>
      <c r="K12" s="71"/>
      <c r="L12" s="66"/>
      <c r="M12" s="65"/>
      <c r="N12" s="71"/>
      <c r="O12" s="66"/>
      <c r="P12" s="67">
        <v>289</v>
      </c>
      <c r="Q12" s="92">
        <v>1</v>
      </c>
      <c r="R12" s="68">
        <f t="shared" si="17"/>
        <v>105.47445255474453</v>
      </c>
      <c r="S12" s="65"/>
      <c r="T12" s="71"/>
      <c r="U12" s="66"/>
      <c r="V12" s="65"/>
      <c r="W12" s="71"/>
      <c r="X12" s="66"/>
      <c r="Y12" s="65"/>
      <c r="Z12" s="71"/>
      <c r="AA12" s="66"/>
      <c r="AB12" s="65"/>
      <c r="AC12" s="71"/>
      <c r="AD12" s="66"/>
      <c r="AE12" s="65"/>
      <c r="AF12" s="71"/>
      <c r="AG12" s="66"/>
      <c r="AH12" s="65"/>
      <c r="AI12" s="71"/>
      <c r="AJ12" s="66"/>
      <c r="AK12" s="67">
        <v>42</v>
      </c>
      <c r="AL12" s="92">
        <v>1</v>
      </c>
      <c r="AM12" s="68">
        <f t="shared" ref="AM12:AM37" si="35">SUM(AK12/AK11*100)</f>
        <v>200</v>
      </c>
      <c r="AN12" s="65"/>
      <c r="AO12" s="71"/>
      <c r="AP12" s="66"/>
      <c r="AQ12" s="65"/>
      <c r="AR12" s="71"/>
      <c r="AS12" s="66"/>
      <c r="AT12" s="67">
        <v>499</v>
      </c>
      <c r="AU12" s="92">
        <v>1</v>
      </c>
      <c r="AV12" s="68">
        <f t="shared" si="18"/>
        <v>110.6430155210643</v>
      </c>
      <c r="AW12" s="65"/>
      <c r="AX12" s="71"/>
      <c r="AY12" s="66"/>
      <c r="AZ12" s="65"/>
      <c r="BA12" s="71"/>
      <c r="BB12" s="66"/>
      <c r="BC12" s="65"/>
      <c r="BD12" s="71"/>
      <c r="BE12" s="66"/>
      <c r="BF12" s="65"/>
      <c r="BG12" s="71"/>
      <c r="BH12" s="66"/>
      <c r="BI12" s="65"/>
      <c r="BJ12" s="71"/>
      <c r="BK12" s="66"/>
      <c r="BL12" s="65"/>
      <c r="BM12" s="71"/>
      <c r="BN12" s="66"/>
      <c r="BO12" s="67">
        <v>90</v>
      </c>
      <c r="BP12" s="92">
        <v>1</v>
      </c>
      <c r="BQ12" s="68">
        <f t="shared" si="19"/>
        <v>120</v>
      </c>
      <c r="BR12" s="65"/>
      <c r="BS12" s="65"/>
      <c r="BT12" s="66"/>
      <c r="BU12" s="65"/>
      <c r="BV12" s="65"/>
      <c r="BW12" s="66"/>
      <c r="BX12" s="65"/>
      <c r="BY12" s="71"/>
      <c r="BZ12" s="66"/>
      <c r="CA12" s="65"/>
      <c r="CB12" s="71"/>
      <c r="CC12" s="66"/>
      <c r="CD12" s="65"/>
      <c r="CE12" s="71"/>
      <c r="CF12" s="66"/>
      <c r="CG12" s="67">
        <v>85</v>
      </c>
      <c r="CH12" s="92">
        <v>1</v>
      </c>
      <c r="CI12" s="68">
        <f t="shared" si="20"/>
        <v>119.71830985915493</v>
      </c>
      <c r="CJ12" s="65"/>
      <c r="CK12" s="65"/>
      <c r="CL12" s="66"/>
      <c r="CM12" s="65"/>
      <c r="CN12" s="65"/>
      <c r="CO12" s="66"/>
      <c r="CP12" s="65"/>
      <c r="CQ12" s="65"/>
      <c r="CR12" s="66"/>
      <c r="CS12" s="65"/>
      <c r="CT12" s="65"/>
      <c r="CU12" s="66"/>
      <c r="CV12" s="65"/>
      <c r="CW12" s="71"/>
      <c r="CX12" s="66"/>
      <c r="CY12" s="65"/>
      <c r="CZ12" s="71"/>
      <c r="DA12" s="66"/>
      <c r="DB12" s="65"/>
      <c r="DC12" s="71"/>
      <c r="DD12" s="66"/>
      <c r="DE12" s="65"/>
      <c r="DF12" s="65"/>
      <c r="DG12" s="66"/>
      <c r="DH12" s="65"/>
      <c r="DI12" s="65"/>
      <c r="DJ12" s="66"/>
      <c r="DK12" s="65"/>
      <c r="DL12" s="65"/>
      <c r="DM12" s="66"/>
      <c r="DN12" s="65"/>
      <c r="DO12" s="65"/>
      <c r="DP12" s="66"/>
      <c r="DQ12" s="65"/>
      <c r="DR12" s="65"/>
      <c r="DS12" s="66"/>
      <c r="DT12" s="67">
        <v>26</v>
      </c>
      <c r="DU12" s="92">
        <v>1</v>
      </c>
      <c r="DV12" s="68">
        <f t="shared" si="34"/>
        <v>104</v>
      </c>
      <c r="DW12" s="67">
        <v>61</v>
      </c>
      <c r="DX12" s="92">
        <v>1</v>
      </c>
      <c r="DY12" s="68">
        <f t="shared" si="33"/>
        <v>117.30769230769231</v>
      </c>
      <c r="DZ12" s="107"/>
      <c r="EA12" s="66"/>
      <c r="EB12" s="66"/>
      <c r="EC12" s="65"/>
      <c r="ED12" s="65"/>
      <c r="EE12" s="66"/>
      <c r="EF12" s="67">
        <v>260</v>
      </c>
      <c r="EG12" s="92">
        <v>1</v>
      </c>
      <c r="EH12" s="68">
        <f t="shared" si="21"/>
        <v>102.36220472440945</v>
      </c>
      <c r="EI12" s="65"/>
      <c r="EJ12" s="65"/>
      <c r="EK12" s="66"/>
      <c r="EL12" s="67">
        <v>78</v>
      </c>
      <c r="EM12" s="92">
        <v>1</v>
      </c>
      <c r="EN12" s="68">
        <f t="shared" si="22"/>
        <v>108.33333333333333</v>
      </c>
      <c r="EO12" s="65"/>
      <c r="EP12" s="65"/>
      <c r="EQ12" s="66"/>
      <c r="ER12" s="65"/>
      <c r="ES12" s="65"/>
      <c r="ET12" s="66"/>
      <c r="EU12" s="65"/>
      <c r="EV12" s="65"/>
      <c r="EW12" s="66"/>
      <c r="EX12" s="65"/>
      <c r="EY12" s="65"/>
      <c r="EZ12" s="66"/>
      <c r="FA12" s="67">
        <v>3997</v>
      </c>
      <c r="FB12" s="92">
        <v>1</v>
      </c>
      <c r="FC12" s="68">
        <f t="shared" si="23"/>
        <v>104.11565511852045</v>
      </c>
      <c r="FD12" s="67">
        <v>100</v>
      </c>
      <c r="FE12" s="92">
        <v>1</v>
      </c>
      <c r="FF12" s="68">
        <f t="shared" si="24"/>
        <v>107.5268817204301</v>
      </c>
      <c r="FG12" s="65"/>
      <c r="FH12" s="65"/>
      <c r="FI12" s="66"/>
      <c r="FJ12" s="67">
        <v>71</v>
      </c>
      <c r="FK12" s="92">
        <v>1</v>
      </c>
      <c r="FL12" s="68">
        <f t="shared" si="31"/>
        <v>112.6984126984127</v>
      </c>
      <c r="FM12" s="65"/>
      <c r="FN12" s="65"/>
      <c r="FO12" s="66"/>
      <c r="FP12" s="65"/>
      <c r="FQ12" s="65"/>
      <c r="FR12" s="66"/>
      <c r="FS12" s="67">
        <v>336</v>
      </c>
      <c r="FT12" s="92">
        <v>1</v>
      </c>
      <c r="FU12" s="68">
        <f t="shared" si="25"/>
        <v>104.67289719626167</v>
      </c>
      <c r="FV12" s="67">
        <v>805</v>
      </c>
      <c r="FW12" s="92">
        <v>1</v>
      </c>
      <c r="FX12" s="68">
        <f t="shared" si="26"/>
        <v>109.375</v>
      </c>
      <c r="FY12" s="65"/>
      <c r="FZ12" s="65"/>
      <c r="GA12" s="66"/>
      <c r="GB12" s="65"/>
      <c r="GC12" s="65"/>
      <c r="GD12" s="66"/>
      <c r="GE12" s="65"/>
      <c r="GF12" s="65"/>
      <c r="GG12" s="66"/>
      <c r="GH12" s="65"/>
      <c r="GI12" s="65"/>
      <c r="GJ12" s="66"/>
      <c r="GK12" s="65"/>
      <c r="GL12" s="65"/>
      <c r="GM12" s="66"/>
      <c r="GN12" s="65"/>
      <c r="GO12" s="65"/>
      <c r="GP12" s="66"/>
      <c r="GQ12" s="65"/>
      <c r="GR12" s="65"/>
      <c r="GS12" s="66"/>
      <c r="GT12" s="65"/>
      <c r="GU12" s="65"/>
      <c r="GV12" s="66"/>
      <c r="GW12" s="65"/>
      <c r="GX12" s="65"/>
      <c r="GY12" s="66"/>
      <c r="GZ12" s="65"/>
      <c r="HA12" s="65"/>
      <c r="HB12" s="66"/>
      <c r="HC12" s="65"/>
      <c r="HD12" s="65"/>
      <c r="HE12" s="66"/>
      <c r="HF12" s="65"/>
      <c r="HG12" s="65"/>
      <c r="HH12" s="66"/>
      <c r="HI12" s="67">
        <v>100</v>
      </c>
      <c r="HJ12" s="92">
        <v>1</v>
      </c>
      <c r="HK12" s="68">
        <f t="shared" si="32"/>
        <v>106.38297872340425</v>
      </c>
      <c r="HL12" s="65"/>
      <c r="HM12" s="65"/>
      <c r="HN12" s="66"/>
      <c r="HO12" s="65"/>
      <c r="HP12" s="65"/>
      <c r="HQ12" s="66"/>
      <c r="HR12" s="65"/>
      <c r="HS12" s="65"/>
      <c r="HT12" s="66"/>
      <c r="HU12" s="65"/>
      <c r="HV12" s="65"/>
      <c r="HW12" s="66"/>
      <c r="HX12" s="65"/>
      <c r="HY12" s="65"/>
      <c r="HZ12" s="66"/>
      <c r="IA12" s="65"/>
      <c r="IB12" s="65"/>
      <c r="IC12" s="66"/>
      <c r="ID12" s="69"/>
      <c r="IE12" s="98">
        <f t="shared" si="1"/>
        <v>6839</v>
      </c>
      <c r="IF12" s="100">
        <f t="shared" si="2"/>
        <v>15</v>
      </c>
      <c r="IG12" s="86">
        <f t="shared" si="27"/>
        <v>106.17916472597422</v>
      </c>
      <c r="IH12" s="69"/>
      <c r="II12" s="70">
        <f t="shared" si="3"/>
        <v>4960</v>
      </c>
      <c r="IJ12" s="70">
        <f t="shared" si="4"/>
        <v>5</v>
      </c>
      <c r="IK12" s="86">
        <f t="shared" si="28"/>
        <v>105.30785562632697</v>
      </c>
      <c r="IL12" s="70">
        <f t="shared" si="5"/>
        <v>805</v>
      </c>
      <c r="IM12" s="70">
        <f t="shared" si="6"/>
        <v>1</v>
      </c>
      <c r="IN12" s="86">
        <f t="shared" si="29"/>
        <v>109.375</v>
      </c>
      <c r="IO12" s="70">
        <f t="shared" si="7"/>
        <v>336</v>
      </c>
      <c r="IP12" s="70">
        <f t="shared" si="8"/>
        <v>1</v>
      </c>
      <c r="IQ12" s="86">
        <f t="shared" si="30"/>
        <v>104.67289719626167</v>
      </c>
      <c r="IS12" s="219">
        <f t="shared" si="9"/>
        <v>5834</v>
      </c>
      <c r="IT12" s="31">
        <f t="shared" si="10"/>
        <v>541</v>
      </c>
      <c r="IU12" s="31">
        <f t="shared" si="11"/>
        <v>90</v>
      </c>
      <c r="IV12" s="31">
        <f t="shared" si="12"/>
        <v>289</v>
      </c>
      <c r="IW12" s="31">
        <f t="shared" si="13"/>
        <v>0</v>
      </c>
      <c r="IX12" s="31">
        <f t="shared" si="14"/>
        <v>85</v>
      </c>
      <c r="IY12" s="31">
        <f t="shared" si="15"/>
        <v>0</v>
      </c>
      <c r="IZ12" s="217">
        <v>0</v>
      </c>
      <c r="JA12" s="31">
        <f t="shared" si="16"/>
        <v>0</v>
      </c>
      <c r="JB12" s="220">
        <f t="shared" si="0"/>
        <v>6839</v>
      </c>
    </row>
    <row r="13" spans="1:262">
      <c r="B13" s="63" t="s">
        <v>248</v>
      </c>
      <c r="C13" s="64" t="s">
        <v>8</v>
      </c>
      <c r="D13" s="65"/>
      <c r="E13" s="71"/>
      <c r="F13" s="66"/>
      <c r="G13" s="65"/>
      <c r="H13" s="71"/>
      <c r="I13" s="66"/>
      <c r="J13" s="65"/>
      <c r="K13" s="71"/>
      <c r="L13" s="66"/>
      <c r="M13" s="65"/>
      <c r="N13" s="71"/>
      <c r="O13" s="66"/>
      <c r="P13" s="67">
        <v>313</v>
      </c>
      <c r="Q13" s="92">
        <v>1</v>
      </c>
      <c r="R13" s="68">
        <f t="shared" si="17"/>
        <v>108.30449826989619</v>
      </c>
      <c r="S13" s="65"/>
      <c r="T13" s="71"/>
      <c r="U13" s="66"/>
      <c r="V13" s="65"/>
      <c r="W13" s="71"/>
      <c r="X13" s="66"/>
      <c r="Y13" s="65"/>
      <c r="Z13" s="71"/>
      <c r="AA13" s="66"/>
      <c r="AB13" s="65"/>
      <c r="AC13" s="71"/>
      <c r="AD13" s="66"/>
      <c r="AE13" s="65"/>
      <c r="AF13" s="71"/>
      <c r="AG13" s="66"/>
      <c r="AH13" s="65"/>
      <c r="AI13" s="71"/>
      <c r="AJ13" s="66"/>
      <c r="AK13" s="67">
        <v>47</v>
      </c>
      <c r="AL13" s="92">
        <v>1</v>
      </c>
      <c r="AM13" s="68">
        <f t="shared" si="35"/>
        <v>111.90476190476191</v>
      </c>
      <c r="AN13" s="65"/>
      <c r="AO13" s="71"/>
      <c r="AP13" s="66"/>
      <c r="AQ13" s="65"/>
      <c r="AR13" s="71"/>
      <c r="AS13" s="66"/>
      <c r="AT13" s="67">
        <v>623</v>
      </c>
      <c r="AU13" s="92">
        <v>1</v>
      </c>
      <c r="AV13" s="68">
        <f t="shared" si="18"/>
        <v>124.8496993987976</v>
      </c>
      <c r="AW13" s="65"/>
      <c r="AX13" s="71"/>
      <c r="AY13" s="66"/>
      <c r="AZ13" s="65"/>
      <c r="BA13" s="71"/>
      <c r="BB13" s="66"/>
      <c r="BC13" s="65"/>
      <c r="BD13" s="71"/>
      <c r="BE13" s="66"/>
      <c r="BF13" s="65"/>
      <c r="BG13" s="71"/>
      <c r="BH13" s="66"/>
      <c r="BI13" s="65"/>
      <c r="BJ13" s="71"/>
      <c r="BK13" s="66"/>
      <c r="BL13" s="65"/>
      <c r="BM13" s="71"/>
      <c r="BN13" s="66"/>
      <c r="BO13" s="67">
        <v>103</v>
      </c>
      <c r="BP13" s="92">
        <v>1</v>
      </c>
      <c r="BQ13" s="68">
        <f t="shared" si="19"/>
        <v>114.44444444444444</v>
      </c>
      <c r="BR13" s="65"/>
      <c r="BS13" s="65"/>
      <c r="BT13" s="66"/>
      <c r="BU13" s="65"/>
      <c r="BV13" s="65"/>
      <c r="BW13" s="66"/>
      <c r="BX13" s="65"/>
      <c r="BY13" s="71"/>
      <c r="BZ13" s="66"/>
      <c r="CA13" s="65"/>
      <c r="CB13" s="71"/>
      <c r="CC13" s="66"/>
      <c r="CD13" s="65"/>
      <c r="CE13" s="71"/>
      <c r="CF13" s="66"/>
      <c r="CG13" s="67">
        <v>103</v>
      </c>
      <c r="CH13" s="92">
        <v>1</v>
      </c>
      <c r="CI13" s="68">
        <f t="shared" si="20"/>
        <v>121.17647058823529</v>
      </c>
      <c r="CJ13" s="65"/>
      <c r="CK13" s="65"/>
      <c r="CL13" s="66"/>
      <c r="CM13" s="65"/>
      <c r="CN13" s="65"/>
      <c r="CO13" s="66"/>
      <c r="CP13" s="65"/>
      <c r="CQ13" s="65"/>
      <c r="CR13" s="66"/>
      <c r="CS13" s="65"/>
      <c r="CT13" s="65"/>
      <c r="CU13" s="66"/>
      <c r="CV13" s="65"/>
      <c r="CW13" s="71"/>
      <c r="CX13" s="66"/>
      <c r="CY13" s="65"/>
      <c r="CZ13" s="71"/>
      <c r="DA13" s="66"/>
      <c r="DB13" s="65"/>
      <c r="DC13" s="71"/>
      <c r="DD13" s="66"/>
      <c r="DE13" s="65"/>
      <c r="DF13" s="65"/>
      <c r="DG13" s="66"/>
      <c r="DH13" s="65"/>
      <c r="DI13" s="65"/>
      <c r="DJ13" s="66"/>
      <c r="DK13" s="65"/>
      <c r="DL13" s="65"/>
      <c r="DM13" s="66"/>
      <c r="DN13" s="65"/>
      <c r="DO13" s="65"/>
      <c r="DP13" s="66"/>
      <c r="DQ13" s="65"/>
      <c r="DR13" s="65"/>
      <c r="DS13" s="66"/>
      <c r="DT13" s="67">
        <v>28</v>
      </c>
      <c r="DU13" s="92">
        <v>1</v>
      </c>
      <c r="DV13" s="68">
        <f t="shared" si="34"/>
        <v>107.69230769230769</v>
      </c>
      <c r="DW13" s="67">
        <v>62</v>
      </c>
      <c r="DX13" s="92">
        <v>1</v>
      </c>
      <c r="DY13" s="68">
        <f t="shared" si="33"/>
        <v>101.63934426229508</v>
      </c>
      <c r="DZ13" s="107"/>
      <c r="EA13" s="66"/>
      <c r="EB13" s="66"/>
      <c r="EC13" s="67">
        <v>24</v>
      </c>
      <c r="ED13" s="92">
        <v>1</v>
      </c>
      <c r="EE13" s="66"/>
      <c r="EF13" s="67">
        <v>298</v>
      </c>
      <c r="EG13" s="92">
        <v>1</v>
      </c>
      <c r="EH13" s="68">
        <f t="shared" si="21"/>
        <v>114.61538461538461</v>
      </c>
      <c r="EI13" s="65"/>
      <c r="EJ13" s="65"/>
      <c r="EK13" s="66"/>
      <c r="EL13" s="67">
        <v>66</v>
      </c>
      <c r="EM13" s="92">
        <v>1</v>
      </c>
      <c r="EN13" s="68">
        <f t="shared" si="22"/>
        <v>84.615384615384613</v>
      </c>
      <c r="EO13" s="67">
        <v>9</v>
      </c>
      <c r="EP13" s="92">
        <v>1</v>
      </c>
      <c r="EQ13" s="66"/>
      <c r="ER13" s="65"/>
      <c r="ES13" s="65"/>
      <c r="ET13" s="66"/>
      <c r="EU13" s="65"/>
      <c r="EV13" s="65"/>
      <c r="EW13" s="66"/>
      <c r="EX13" s="65"/>
      <c r="EY13" s="65"/>
      <c r="EZ13" s="66"/>
      <c r="FA13" s="67">
        <v>4349</v>
      </c>
      <c r="FB13" s="92">
        <v>1</v>
      </c>
      <c r="FC13" s="68">
        <f t="shared" si="23"/>
        <v>108.80660495371528</v>
      </c>
      <c r="FD13" s="67">
        <v>117</v>
      </c>
      <c r="FE13" s="92">
        <v>1</v>
      </c>
      <c r="FF13" s="68">
        <f t="shared" si="24"/>
        <v>117</v>
      </c>
      <c r="FG13" s="65"/>
      <c r="FH13" s="65"/>
      <c r="FI13" s="66"/>
      <c r="FJ13" s="67">
        <v>107</v>
      </c>
      <c r="FK13" s="92">
        <v>1</v>
      </c>
      <c r="FL13" s="68">
        <f t="shared" si="31"/>
        <v>150.70422535211267</v>
      </c>
      <c r="FM13" s="65"/>
      <c r="FN13" s="65"/>
      <c r="FO13" s="66"/>
      <c r="FP13" s="65"/>
      <c r="FQ13" s="65"/>
      <c r="FR13" s="66"/>
      <c r="FS13" s="67">
        <v>365</v>
      </c>
      <c r="FT13" s="92">
        <v>1</v>
      </c>
      <c r="FU13" s="68">
        <f t="shared" si="25"/>
        <v>108.63095238095238</v>
      </c>
      <c r="FV13" s="67">
        <v>924</v>
      </c>
      <c r="FW13" s="92">
        <v>1</v>
      </c>
      <c r="FX13" s="68">
        <f t="shared" si="26"/>
        <v>114.78260869565217</v>
      </c>
      <c r="FY13" s="65"/>
      <c r="FZ13" s="65"/>
      <c r="GA13" s="66"/>
      <c r="GB13" s="65"/>
      <c r="GC13" s="65"/>
      <c r="GD13" s="66"/>
      <c r="GE13" s="65"/>
      <c r="GF13" s="65"/>
      <c r="GG13" s="66"/>
      <c r="GH13" s="65"/>
      <c r="GI13" s="65"/>
      <c r="GJ13" s="66"/>
      <c r="GK13" s="65"/>
      <c r="GL13" s="65"/>
      <c r="GM13" s="66"/>
      <c r="GN13" s="65"/>
      <c r="GO13" s="65"/>
      <c r="GP13" s="66"/>
      <c r="GQ13" s="65"/>
      <c r="GR13" s="65"/>
      <c r="GS13" s="66"/>
      <c r="GT13" s="65"/>
      <c r="GU13" s="65"/>
      <c r="GV13" s="66"/>
      <c r="GW13" s="65"/>
      <c r="GX13" s="65"/>
      <c r="GY13" s="66"/>
      <c r="GZ13" s="65"/>
      <c r="HA13" s="65"/>
      <c r="HB13" s="66"/>
      <c r="HC13" s="65"/>
      <c r="HD13" s="65"/>
      <c r="HE13" s="66"/>
      <c r="HF13" s="65"/>
      <c r="HG13" s="65"/>
      <c r="HH13" s="66"/>
      <c r="HI13" s="67">
        <v>101</v>
      </c>
      <c r="HJ13" s="92">
        <v>1</v>
      </c>
      <c r="HK13" s="68">
        <f t="shared" si="32"/>
        <v>101</v>
      </c>
      <c r="HL13" s="65"/>
      <c r="HM13" s="65"/>
      <c r="HN13" s="66"/>
      <c r="HO13" s="65"/>
      <c r="HP13" s="65"/>
      <c r="HQ13" s="66"/>
      <c r="HR13" s="65"/>
      <c r="HS13" s="65"/>
      <c r="HT13" s="66"/>
      <c r="HU13" s="65"/>
      <c r="HV13" s="65"/>
      <c r="HW13" s="66"/>
      <c r="HX13" s="65"/>
      <c r="HY13" s="65"/>
      <c r="HZ13" s="66"/>
      <c r="IA13" s="65"/>
      <c r="IB13" s="65"/>
      <c r="IC13" s="66"/>
      <c r="ID13" s="69"/>
      <c r="IE13" s="98">
        <f t="shared" si="1"/>
        <v>7639</v>
      </c>
      <c r="IF13" s="100">
        <f t="shared" si="2"/>
        <v>17</v>
      </c>
      <c r="IG13" s="86">
        <f t="shared" si="27"/>
        <v>111.6976166106156</v>
      </c>
      <c r="IH13" s="69"/>
      <c r="II13" s="70">
        <f t="shared" si="3"/>
        <v>5491</v>
      </c>
      <c r="IJ13" s="70">
        <f t="shared" si="4"/>
        <v>5</v>
      </c>
      <c r="IK13" s="86">
        <f t="shared" si="28"/>
        <v>110.70564516129033</v>
      </c>
      <c r="IL13" s="70">
        <f t="shared" si="5"/>
        <v>924</v>
      </c>
      <c r="IM13" s="70">
        <f t="shared" si="6"/>
        <v>1</v>
      </c>
      <c r="IN13" s="86">
        <f t="shared" si="29"/>
        <v>114.78260869565217</v>
      </c>
      <c r="IO13" s="70">
        <f t="shared" si="7"/>
        <v>365</v>
      </c>
      <c r="IP13" s="70">
        <f t="shared" si="8"/>
        <v>1</v>
      </c>
      <c r="IQ13" s="86">
        <f t="shared" si="30"/>
        <v>108.63095238095238</v>
      </c>
      <c r="IS13" s="219">
        <f t="shared" si="9"/>
        <v>6450</v>
      </c>
      <c r="IT13" s="31">
        <f t="shared" si="10"/>
        <v>670</v>
      </c>
      <c r="IU13" s="31">
        <f t="shared" si="11"/>
        <v>103</v>
      </c>
      <c r="IV13" s="31">
        <f t="shared" si="12"/>
        <v>313</v>
      </c>
      <c r="IW13" s="31">
        <f t="shared" si="13"/>
        <v>0</v>
      </c>
      <c r="IX13" s="31">
        <f t="shared" si="14"/>
        <v>103</v>
      </c>
      <c r="IY13" s="31">
        <f t="shared" si="15"/>
        <v>0</v>
      </c>
      <c r="IZ13" s="217">
        <v>0</v>
      </c>
      <c r="JA13" s="31">
        <f t="shared" si="16"/>
        <v>0</v>
      </c>
      <c r="JB13" s="220">
        <f t="shared" si="0"/>
        <v>7639</v>
      </c>
    </row>
    <row r="14" spans="1:262">
      <c r="B14" s="63" t="s">
        <v>249</v>
      </c>
      <c r="C14" s="64" t="s">
        <v>9</v>
      </c>
      <c r="D14" s="65"/>
      <c r="E14" s="71"/>
      <c r="F14" s="66"/>
      <c r="G14" s="65"/>
      <c r="H14" s="71"/>
      <c r="I14" s="66"/>
      <c r="J14" s="65"/>
      <c r="K14" s="71"/>
      <c r="L14" s="66"/>
      <c r="M14" s="65"/>
      <c r="N14" s="71"/>
      <c r="O14" s="66"/>
      <c r="P14" s="67">
        <v>323</v>
      </c>
      <c r="Q14" s="92">
        <v>1</v>
      </c>
      <c r="R14" s="68">
        <f t="shared" si="17"/>
        <v>103.19488817891373</v>
      </c>
      <c r="S14" s="65"/>
      <c r="T14" s="71"/>
      <c r="U14" s="66"/>
      <c r="V14" s="65"/>
      <c r="W14" s="71"/>
      <c r="X14" s="66"/>
      <c r="Y14" s="65"/>
      <c r="Z14" s="71"/>
      <c r="AA14" s="66"/>
      <c r="AB14" s="65"/>
      <c r="AC14" s="71"/>
      <c r="AD14" s="66"/>
      <c r="AE14" s="65"/>
      <c r="AF14" s="71"/>
      <c r="AG14" s="66"/>
      <c r="AH14" s="65"/>
      <c r="AI14" s="71"/>
      <c r="AJ14" s="66"/>
      <c r="AK14" s="67">
        <v>40</v>
      </c>
      <c r="AL14" s="92">
        <v>1</v>
      </c>
      <c r="AM14" s="68">
        <f t="shared" si="35"/>
        <v>85.106382978723403</v>
      </c>
      <c r="AN14" s="65"/>
      <c r="AO14" s="71"/>
      <c r="AP14" s="66"/>
      <c r="AQ14" s="65"/>
      <c r="AR14" s="71"/>
      <c r="AS14" s="66"/>
      <c r="AT14" s="67">
        <v>648</v>
      </c>
      <c r="AU14" s="92">
        <v>1</v>
      </c>
      <c r="AV14" s="68">
        <f t="shared" si="18"/>
        <v>104.01284109149277</v>
      </c>
      <c r="AW14" s="67">
        <v>34</v>
      </c>
      <c r="AX14" s="92">
        <v>1</v>
      </c>
      <c r="AY14" s="66"/>
      <c r="AZ14" s="65"/>
      <c r="BA14" s="71"/>
      <c r="BB14" s="66"/>
      <c r="BC14" s="65"/>
      <c r="BD14" s="71"/>
      <c r="BE14" s="66"/>
      <c r="BF14" s="65"/>
      <c r="BG14" s="71"/>
      <c r="BH14" s="66"/>
      <c r="BI14" s="65"/>
      <c r="BJ14" s="71"/>
      <c r="BK14" s="66"/>
      <c r="BL14" s="65"/>
      <c r="BM14" s="71"/>
      <c r="BN14" s="66"/>
      <c r="BO14" s="67">
        <v>107</v>
      </c>
      <c r="BP14" s="92">
        <v>1</v>
      </c>
      <c r="BQ14" s="68">
        <f t="shared" si="19"/>
        <v>103.88349514563106</v>
      </c>
      <c r="BR14" s="65"/>
      <c r="BS14" s="65"/>
      <c r="BT14" s="66"/>
      <c r="BU14" s="65"/>
      <c r="BV14" s="65"/>
      <c r="BW14" s="66"/>
      <c r="BX14" s="65"/>
      <c r="BY14" s="71"/>
      <c r="BZ14" s="66"/>
      <c r="CA14" s="65"/>
      <c r="CB14" s="71"/>
      <c r="CC14" s="66"/>
      <c r="CD14" s="65"/>
      <c r="CE14" s="71"/>
      <c r="CF14" s="66"/>
      <c r="CG14" s="67">
        <v>114</v>
      </c>
      <c r="CH14" s="92">
        <v>1</v>
      </c>
      <c r="CI14" s="68">
        <f t="shared" si="20"/>
        <v>110.67961165048543</v>
      </c>
      <c r="CJ14" s="65"/>
      <c r="CK14" s="65"/>
      <c r="CL14" s="66"/>
      <c r="CM14" s="65"/>
      <c r="CN14" s="65"/>
      <c r="CO14" s="66"/>
      <c r="CP14" s="65"/>
      <c r="CQ14" s="65"/>
      <c r="CR14" s="66"/>
      <c r="CS14" s="65"/>
      <c r="CT14" s="65"/>
      <c r="CU14" s="66"/>
      <c r="CV14" s="65"/>
      <c r="CW14" s="71"/>
      <c r="CX14" s="66"/>
      <c r="CY14" s="65"/>
      <c r="CZ14" s="71"/>
      <c r="DA14" s="66"/>
      <c r="DB14" s="65"/>
      <c r="DC14" s="71"/>
      <c r="DD14" s="66"/>
      <c r="DE14" s="67">
        <v>20</v>
      </c>
      <c r="DF14" s="92">
        <v>1</v>
      </c>
      <c r="DG14" s="66"/>
      <c r="DH14" s="65"/>
      <c r="DI14" s="65"/>
      <c r="DJ14" s="66"/>
      <c r="DK14" s="65"/>
      <c r="DL14" s="65"/>
      <c r="DM14" s="66"/>
      <c r="DN14" s="65"/>
      <c r="DO14" s="65"/>
      <c r="DP14" s="66"/>
      <c r="DQ14" s="65"/>
      <c r="DR14" s="65"/>
      <c r="DS14" s="66"/>
      <c r="DT14" s="67">
        <v>26</v>
      </c>
      <c r="DU14" s="92">
        <v>1</v>
      </c>
      <c r="DV14" s="68">
        <f t="shared" si="34"/>
        <v>92.857142857142861</v>
      </c>
      <c r="DW14" s="67">
        <v>57</v>
      </c>
      <c r="DX14" s="92">
        <v>1</v>
      </c>
      <c r="DY14" s="68">
        <f t="shared" si="33"/>
        <v>91.935483870967744</v>
      </c>
      <c r="DZ14" s="66"/>
      <c r="EA14" s="66"/>
      <c r="EB14" s="66"/>
      <c r="EC14" s="67">
        <v>34</v>
      </c>
      <c r="ED14" s="92">
        <v>1</v>
      </c>
      <c r="EE14" s="68">
        <f t="shared" ref="EE14:EE37" si="36">SUM(EC14/EC13*100)</f>
        <v>141.66666666666669</v>
      </c>
      <c r="EF14" s="67">
        <v>302</v>
      </c>
      <c r="EG14" s="92">
        <v>1</v>
      </c>
      <c r="EH14" s="68">
        <f t="shared" si="21"/>
        <v>101.34228187919463</v>
      </c>
      <c r="EI14" s="65"/>
      <c r="EJ14" s="65"/>
      <c r="EK14" s="66"/>
      <c r="EL14" s="67">
        <v>65</v>
      </c>
      <c r="EM14" s="92">
        <v>1</v>
      </c>
      <c r="EN14" s="68">
        <f t="shared" si="22"/>
        <v>98.484848484848484</v>
      </c>
      <c r="EO14" s="67">
        <v>51</v>
      </c>
      <c r="EP14" s="92">
        <v>1</v>
      </c>
      <c r="EQ14" s="68">
        <f t="shared" ref="EQ14:EQ37" si="37">SUM(EO14/EO13*100)</f>
        <v>566.66666666666674</v>
      </c>
      <c r="ER14" s="65"/>
      <c r="ES14" s="65"/>
      <c r="ET14" s="66"/>
      <c r="EU14" s="65"/>
      <c r="EV14" s="65"/>
      <c r="EW14" s="66"/>
      <c r="EX14" s="65"/>
      <c r="EY14" s="65"/>
      <c r="EZ14" s="66"/>
      <c r="FA14" s="67">
        <v>4279</v>
      </c>
      <c r="FB14" s="92">
        <v>1</v>
      </c>
      <c r="FC14" s="68">
        <f t="shared" si="23"/>
        <v>98.390434582662678</v>
      </c>
      <c r="FD14" s="67">
        <v>118</v>
      </c>
      <c r="FE14" s="92">
        <v>1</v>
      </c>
      <c r="FF14" s="68">
        <f t="shared" si="24"/>
        <v>100.85470085470085</v>
      </c>
      <c r="FG14" s="65"/>
      <c r="FH14" s="65"/>
      <c r="FI14" s="66"/>
      <c r="FJ14" s="67">
        <v>119</v>
      </c>
      <c r="FK14" s="92">
        <v>1</v>
      </c>
      <c r="FL14" s="68">
        <f t="shared" si="31"/>
        <v>111.21495327102804</v>
      </c>
      <c r="FM14" s="65"/>
      <c r="FN14" s="65"/>
      <c r="FO14" s="66"/>
      <c r="FP14" s="65"/>
      <c r="FQ14" s="65"/>
      <c r="FR14" s="66"/>
      <c r="FS14" s="67">
        <v>386</v>
      </c>
      <c r="FT14" s="92">
        <v>1</v>
      </c>
      <c r="FU14" s="68">
        <f t="shared" si="25"/>
        <v>105.75342465753425</v>
      </c>
      <c r="FV14" s="67">
        <v>992</v>
      </c>
      <c r="FW14" s="92">
        <v>1</v>
      </c>
      <c r="FX14" s="68">
        <f t="shared" si="26"/>
        <v>107.35930735930737</v>
      </c>
      <c r="FY14" s="65"/>
      <c r="FZ14" s="65"/>
      <c r="GA14" s="66"/>
      <c r="GB14" s="65"/>
      <c r="GC14" s="65"/>
      <c r="GD14" s="66"/>
      <c r="GE14" s="65"/>
      <c r="GF14" s="65"/>
      <c r="GG14" s="66"/>
      <c r="GH14" s="65"/>
      <c r="GI14" s="65"/>
      <c r="GJ14" s="66"/>
      <c r="GK14" s="65"/>
      <c r="GL14" s="65"/>
      <c r="GM14" s="66"/>
      <c r="GN14" s="65"/>
      <c r="GO14" s="65"/>
      <c r="GP14" s="66"/>
      <c r="GQ14" s="65"/>
      <c r="GR14" s="65"/>
      <c r="GS14" s="66"/>
      <c r="GT14" s="65"/>
      <c r="GU14" s="65"/>
      <c r="GV14" s="66"/>
      <c r="GW14" s="65"/>
      <c r="GX14" s="65"/>
      <c r="GY14" s="66"/>
      <c r="GZ14" s="65"/>
      <c r="HA14" s="65"/>
      <c r="HB14" s="66"/>
      <c r="HC14" s="65"/>
      <c r="HD14" s="65"/>
      <c r="HE14" s="66"/>
      <c r="HF14" s="65"/>
      <c r="HG14" s="65"/>
      <c r="HH14" s="66"/>
      <c r="HI14" s="67">
        <v>117</v>
      </c>
      <c r="HJ14" s="92">
        <v>1</v>
      </c>
      <c r="HK14" s="68">
        <f t="shared" si="32"/>
        <v>115.84158415841583</v>
      </c>
      <c r="HL14" s="65"/>
      <c r="HM14" s="65"/>
      <c r="HN14" s="66"/>
      <c r="HO14" s="65"/>
      <c r="HP14" s="65"/>
      <c r="HQ14" s="66"/>
      <c r="HR14" s="65"/>
      <c r="HS14" s="65"/>
      <c r="HT14" s="66"/>
      <c r="HU14" s="65"/>
      <c r="HV14" s="65"/>
      <c r="HW14" s="66"/>
      <c r="HX14" s="65"/>
      <c r="HY14" s="65"/>
      <c r="HZ14" s="66"/>
      <c r="IA14" s="65"/>
      <c r="IB14" s="65"/>
      <c r="IC14" s="66"/>
      <c r="ID14" s="69"/>
      <c r="IE14" s="98">
        <f t="shared" si="1"/>
        <v>7832</v>
      </c>
      <c r="IF14" s="100">
        <f t="shared" si="2"/>
        <v>19</v>
      </c>
      <c r="IG14" s="86">
        <f t="shared" si="27"/>
        <v>102.52650870532791</v>
      </c>
      <c r="IH14" s="69"/>
      <c r="II14" s="70">
        <f t="shared" si="3"/>
        <v>5491</v>
      </c>
      <c r="IJ14" s="70">
        <f t="shared" si="4"/>
        <v>6</v>
      </c>
      <c r="IK14" s="86">
        <f t="shared" si="28"/>
        <v>100</v>
      </c>
      <c r="IL14" s="70">
        <f t="shared" si="5"/>
        <v>992</v>
      </c>
      <c r="IM14" s="70">
        <f t="shared" si="6"/>
        <v>1</v>
      </c>
      <c r="IN14" s="86">
        <f t="shared" si="29"/>
        <v>107.35930735930737</v>
      </c>
      <c r="IO14" s="70">
        <f t="shared" si="7"/>
        <v>420</v>
      </c>
      <c r="IP14" s="70">
        <f t="shared" si="8"/>
        <v>2</v>
      </c>
      <c r="IQ14" s="86">
        <f t="shared" si="30"/>
        <v>115.06849315068493</v>
      </c>
      <c r="IS14" s="219">
        <f t="shared" si="9"/>
        <v>6546</v>
      </c>
      <c r="IT14" s="31">
        <f t="shared" si="10"/>
        <v>722</v>
      </c>
      <c r="IU14" s="31">
        <f t="shared" si="11"/>
        <v>107</v>
      </c>
      <c r="IV14" s="31">
        <f t="shared" si="12"/>
        <v>323</v>
      </c>
      <c r="IW14" s="31">
        <f t="shared" si="13"/>
        <v>20</v>
      </c>
      <c r="IX14" s="31">
        <f t="shared" si="14"/>
        <v>114</v>
      </c>
      <c r="IY14" s="31">
        <f t="shared" si="15"/>
        <v>0</v>
      </c>
      <c r="IZ14" s="217">
        <v>0</v>
      </c>
      <c r="JA14" s="31">
        <f t="shared" si="16"/>
        <v>0</v>
      </c>
      <c r="JB14" s="220">
        <f t="shared" si="0"/>
        <v>7832</v>
      </c>
    </row>
    <row r="15" spans="1:262">
      <c r="B15" s="63" t="s">
        <v>250</v>
      </c>
      <c r="C15" s="64" t="s">
        <v>10</v>
      </c>
      <c r="D15" s="65"/>
      <c r="E15" s="71"/>
      <c r="F15" s="66"/>
      <c r="G15" s="65"/>
      <c r="H15" s="71"/>
      <c r="I15" s="66"/>
      <c r="J15" s="65"/>
      <c r="K15" s="71"/>
      <c r="L15" s="66"/>
      <c r="M15" s="65"/>
      <c r="N15" s="71"/>
      <c r="O15" s="66"/>
      <c r="P15" s="67">
        <v>303</v>
      </c>
      <c r="Q15" s="92">
        <v>1</v>
      </c>
      <c r="R15" s="68">
        <f t="shared" si="17"/>
        <v>93.808049535603715</v>
      </c>
      <c r="S15" s="65"/>
      <c r="T15" s="71"/>
      <c r="U15" s="66"/>
      <c r="V15" s="65"/>
      <c r="W15" s="71"/>
      <c r="X15" s="66"/>
      <c r="Y15" s="65"/>
      <c r="Z15" s="71"/>
      <c r="AA15" s="66"/>
      <c r="AB15" s="65"/>
      <c r="AC15" s="71"/>
      <c r="AD15" s="66"/>
      <c r="AE15" s="65"/>
      <c r="AF15" s="71"/>
      <c r="AG15" s="66"/>
      <c r="AH15" s="65"/>
      <c r="AI15" s="71"/>
      <c r="AJ15" s="66"/>
      <c r="AK15" s="67">
        <v>26</v>
      </c>
      <c r="AL15" s="92">
        <v>1</v>
      </c>
      <c r="AM15" s="68">
        <f t="shared" si="35"/>
        <v>65</v>
      </c>
      <c r="AN15" s="65"/>
      <c r="AO15" s="71"/>
      <c r="AP15" s="66"/>
      <c r="AQ15" s="65"/>
      <c r="AR15" s="71"/>
      <c r="AS15" s="66"/>
      <c r="AT15" s="67">
        <v>653</v>
      </c>
      <c r="AU15" s="92">
        <v>1</v>
      </c>
      <c r="AV15" s="68">
        <f t="shared" si="18"/>
        <v>100.77160493827159</v>
      </c>
      <c r="AW15" s="67">
        <v>61</v>
      </c>
      <c r="AX15" s="92">
        <v>1</v>
      </c>
      <c r="AY15" s="68">
        <f t="shared" ref="AY15:AY37" si="38">SUM(AW15/AW14*100)</f>
        <v>179.41176470588235</v>
      </c>
      <c r="AZ15" s="65"/>
      <c r="BA15" s="71"/>
      <c r="BB15" s="66"/>
      <c r="BC15" s="65"/>
      <c r="BD15" s="71"/>
      <c r="BE15" s="66"/>
      <c r="BF15" s="65"/>
      <c r="BG15" s="71"/>
      <c r="BH15" s="66"/>
      <c r="BI15" s="65"/>
      <c r="BJ15" s="71"/>
      <c r="BK15" s="66"/>
      <c r="BL15" s="65"/>
      <c r="BM15" s="71"/>
      <c r="BN15" s="66"/>
      <c r="BO15" s="67">
        <v>33</v>
      </c>
      <c r="BP15" s="92">
        <v>1</v>
      </c>
      <c r="BQ15" s="68">
        <f t="shared" si="19"/>
        <v>30.841121495327101</v>
      </c>
      <c r="BR15" s="65"/>
      <c r="BS15" s="65"/>
      <c r="BT15" s="66"/>
      <c r="BU15" s="65"/>
      <c r="BV15" s="65"/>
      <c r="BW15" s="66"/>
      <c r="BX15" s="65"/>
      <c r="BY15" s="71"/>
      <c r="BZ15" s="66"/>
      <c r="CA15" s="65"/>
      <c r="CB15" s="71"/>
      <c r="CC15" s="66"/>
      <c r="CD15" s="65"/>
      <c r="CE15" s="71"/>
      <c r="CF15" s="66"/>
      <c r="CG15" s="67">
        <v>208</v>
      </c>
      <c r="CH15" s="92">
        <v>1</v>
      </c>
      <c r="CI15" s="68">
        <f t="shared" si="20"/>
        <v>182.45614035087718</v>
      </c>
      <c r="CJ15" s="65"/>
      <c r="CK15" s="65"/>
      <c r="CL15" s="66"/>
      <c r="CM15" s="65"/>
      <c r="CN15" s="65"/>
      <c r="CO15" s="66"/>
      <c r="CP15" s="65"/>
      <c r="CQ15" s="65"/>
      <c r="CR15" s="66"/>
      <c r="CS15" s="65"/>
      <c r="CT15" s="65"/>
      <c r="CU15" s="66"/>
      <c r="CV15" s="65"/>
      <c r="CW15" s="71"/>
      <c r="CX15" s="66"/>
      <c r="CY15" s="65"/>
      <c r="CZ15" s="71"/>
      <c r="DA15" s="66"/>
      <c r="DB15" s="65"/>
      <c r="DC15" s="71"/>
      <c r="DD15" s="66"/>
      <c r="DE15" s="67">
        <v>44</v>
      </c>
      <c r="DF15" s="92">
        <v>1</v>
      </c>
      <c r="DG15" s="68">
        <f t="shared" ref="DG15:DG37" si="39">SUM(DE15/DE14*100)</f>
        <v>220.00000000000003</v>
      </c>
      <c r="DH15" s="65"/>
      <c r="DI15" s="65"/>
      <c r="DJ15" s="66"/>
      <c r="DK15" s="65"/>
      <c r="DL15" s="65"/>
      <c r="DM15" s="66"/>
      <c r="DN15" s="65"/>
      <c r="DO15" s="65"/>
      <c r="DP15" s="66"/>
      <c r="DQ15" s="65"/>
      <c r="DR15" s="65"/>
      <c r="DS15" s="66"/>
      <c r="DT15" s="67">
        <v>25</v>
      </c>
      <c r="DU15" s="92">
        <v>1</v>
      </c>
      <c r="DV15" s="68">
        <f t="shared" si="34"/>
        <v>96.15384615384616</v>
      </c>
      <c r="DW15" s="67">
        <v>59</v>
      </c>
      <c r="DX15" s="92">
        <v>1</v>
      </c>
      <c r="DY15" s="68">
        <f t="shared" si="33"/>
        <v>103.50877192982458</v>
      </c>
      <c r="DZ15" s="66"/>
      <c r="EA15" s="66"/>
      <c r="EB15" s="66"/>
      <c r="EC15" s="67">
        <v>33</v>
      </c>
      <c r="ED15" s="92">
        <v>1</v>
      </c>
      <c r="EE15" s="68">
        <f t="shared" si="36"/>
        <v>97.058823529411768</v>
      </c>
      <c r="EF15" s="67">
        <v>307</v>
      </c>
      <c r="EG15" s="92">
        <v>1</v>
      </c>
      <c r="EH15" s="68">
        <f t="shared" si="21"/>
        <v>101.65562913907284</v>
      </c>
      <c r="EI15" s="65"/>
      <c r="EJ15" s="65"/>
      <c r="EK15" s="66"/>
      <c r="EL15" s="67">
        <v>85</v>
      </c>
      <c r="EM15" s="92">
        <v>1</v>
      </c>
      <c r="EN15" s="68">
        <f t="shared" si="22"/>
        <v>130.76923076923077</v>
      </c>
      <c r="EO15" s="67">
        <v>46</v>
      </c>
      <c r="EP15" s="92">
        <v>1</v>
      </c>
      <c r="EQ15" s="68">
        <f t="shared" si="37"/>
        <v>90.196078431372555</v>
      </c>
      <c r="ER15" s="65"/>
      <c r="ES15" s="65"/>
      <c r="ET15" s="66"/>
      <c r="EU15" s="65"/>
      <c r="EV15" s="65"/>
      <c r="EW15" s="66"/>
      <c r="EX15" s="65"/>
      <c r="EY15" s="65"/>
      <c r="EZ15" s="66"/>
      <c r="FA15" s="67">
        <v>4257</v>
      </c>
      <c r="FB15" s="92">
        <v>1</v>
      </c>
      <c r="FC15" s="68">
        <f t="shared" si="23"/>
        <v>99.485861182519272</v>
      </c>
      <c r="FD15" s="67">
        <v>113</v>
      </c>
      <c r="FE15" s="92">
        <v>1</v>
      </c>
      <c r="FF15" s="68">
        <f t="shared" si="24"/>
        <v>95.762711864406782</v>
      </c>
      <c r="FG15" s="65"/>
      <c r="FH15" s="65"/>
      <c r="FI15" s="66"/>
      <c r="FJ15" s="67">
        <v>124</v>
      </c>
      <c r="FK15" s="92">
        <v>1</v>
      </c>
      <c r="FL15" s="68">
        <f t="shared" si="31"/>
        <v>104.20168067226892</v>
      </c>
      <c r="FM15" s="65"/>
      <c r="FN15" s="65"/>
      <c r="FO15" s="66"/>
      <c r="FP15" s="65"/>
      <c r="FQ15" s="65"/>
      <c r="FR15" s="66"/>
      <c r="FS15" s="67">
        <v>386</v>
      </c>
      <c r="FT15" s="92">
        <v>1</v>
      </c>
      <c r="FU15" s="68">
        <f t="shared" si="25"/>
        <v>100</v>
      </c>
      <c r="FV15" s="67">
        <v>1026</v>
      </c>
      <c r="FW15" s="92">
        <v>1</v>
      </c>
      <c r="FX15" s="68">
        <f t="shared" si="26"/>
        <v>103.4274193548387</v>
      </c>
      <c r="FY15" s="65"/>
      <c r="FZ15" s="65"/>
      <c r="GA15" s="66"/>
      <c r="GB15" s="65"/>
      <c r="GC15" s="65"/>
      <c r="GD15" s="66"/>
      <c r="GE15" s="65"/>
      <c r="GF15" s="65"/>
      <c r="GG15" s="66"/>
      <c r="GH15" s="65"/>
      <c r="GI15" s="65"/>
      <c r="GJ15" s="66"/>
      <c r="GK15" s="65"/>
      <c r="GL15" s="65"/>
      <c r="GM15" s="66"/>
      <c r="GN15" s="65"/>
      <c r="GO15" s="65"/>
      <c r="GP15" s="66"/>
      <c r="GQ15" s="65"/>
      <c r="GR15" s="65"/>
      <c r="GS15" s="66"/>
      <c r="GT15" s="65"/>
      <c r="GU15" s="65"/>
      <c r="GV15" s="66"/>
      <c r="GW15" s="65"/>
      <c r="GX15" s="65"/>
      <c r="GY15" s="66"/>
      <c r="GZ15" s="65"/>
      <c r="HA15" s="65"/>
      <c r="HB15" s="66"/>
      <c r="HC15" s="65"/>
      <c r="HD15" s="65"/>
      <c r="HE15" s="66"/>
      <c r="HF15" s="65"/>
      <c r="HG15" s="65"/>
      <c r="HH15" s="66"/>
      <c r="HI15" s="67">
        <v>118</v>
      </c>
      <c r="HJ15" s="92">
        <v>1</v>
      </c>
      <c r="HK15" s="68">
        <f t="shared" si="32"/>
        <v>100.85470085470085</v>
      </c>
      <c r="HL15" s="65"/>
      <c r="HM15" s="65"/>
      <c r="HN15" s="66"/>
      <c r="HO15" s="65"/>
      <c r="HP15" s="65"/>
      <c r="HQ15" s="66"/>
      <c r="HR15" s="65"/>
      <c r="HS15" s="65"/>
      <c r="HT15" s="66"/>
      <c r="HU15" s="65"/>
      <c r="HV15" s="65"/>
      <c r="HW15" s="66"/>
      <c r="HX15" s="65"/>
      <c r="HY15" s="65"/>
      <c r="HZ15" s="66"/>
      <c r="IA15" s="65"/>
      <c r="IB15" s="65"/>
      <c r="IC15" s="66"/>
      <c r="ID15" s="69"/>
      <c r="IE15" s="98">
        <f t="shared" si="1"/>
        <v>7907</v>
      </c>
      <c r="IF15" s="100">
        <f t="shared" si="2"/>
        <v>19</v>
      </c>
      <c r="IG15" s="86">
        <f t="shared" si="27"/>
        <v>100.95760980592441</v>
      </c>
      <c r="IH15" s="69"/>
      <c r="II15" s="70">
        <f t="shared" si="3"/>
        <v>5498</v>
      </c>
      <c r="IJ15" s="70">
        <f t="shared" si="4"/>
        <v>6</v>
      </c>
      <c r="IK15" s="86">
        <f t="shared" si="28"/>
        <v>100.1274813330905</v>
      </c>
      <c r="IL15" s="70">
        <f t="shared" si="5"/>
        <v>1026</v>
      </c>
      <c r="IM15" s="70">
        <f t="shared" si="6"/>
        <v>1</v>
      </c>
      <c r="IN15" s="86">
        <f t="shared" si="29"/>
        <v>103.4274193548387</v>
      </c>
      <c r="IO15" s="70">
        <f t="shared" si="7"/>
        <v>447</v>
      </c>
      <c r="IP15" s="70">
        <f t="shared" si="8"/>
        <v>2</v>
      </c>
      <c r="IQ15" s="86">
        <f t="shared" si="30"/>
        <v>106.42857142857143</v>
      </c>
      <c r="IS15" s="219">
        <f t="shared" si="9"/>
        <v>6579</v>
      </c>
      <c r="IT15" s="31">
        <f t="shared" si="10"/>
        <v>740</v>
      </c>
      <c r="IU15" s="31">
        <f t="shared" si="11"/>
        <v>33</v>
      </c>
      <c r="IV15" s="31">
        <f t="shared" si="12"/>
        <v>303</v>
      </c>
      <c r="IW15" s="31">
        <f t="shared" si="13"/>
        <v>44</v>
      </c>
      <c r="IX15" s="31">
        <f t="shared" si="14"/>
        <v>208</v>
      </c>
      <c r="IY15" s="31">
        <f t="shared" si="15"/>
        <v>0</v>
      </c>
      <c r="IZ15" s="217">
        <v>0</v>
      </c>
      <c r="JA15" s="31">
        <f t="shared" si="16"/>
        <v>0</v>
      </c>
      <c r="JB15" s="220">
        <f t="shared" si="0"/>
        <v>7907</v>
      </c>
    </row>
    <row r="16" spans="1:262">
      <c r="B16" s="63" t="s">
        <v>251</v>
      </c>
      <c r="C16" s="64" t="s">
        <v>11</v>
      </c>
      <c r="D16" s="65"/>
      <c r="E16" s="71"/>
      <c r="F16" s="66"/>
      <c r="G16" s="65"/>
      <c r="H16" s="71"/>
      <c r="I16" s="66"/>
      <c r="J16" s="65"/>
      <c r="K16" s="71"/>
      <c r="L16" s="66"/>
      <c r="M16" s="65"/>
      <c r="N16" s="71"/>
      <c r="O16" s="66"/>
      <c r="P16" s="67">
        <v>277</v>
      </c>
      <c r="Q16" s="92">
        <v>1</v>
      </c>
      <c r="R16" s="68">
        <f t="shared" si="17"/>
        <v>91.419141914191414</v>
      </c>
      <c r="S16" s="65"/>
      <c r="T16" s="71"/>
      <c r="U16" s="66"/>
      <c r="V16" s="65"/>
      <c r="W16" s="71"/>
      <c r="X16" s="66"/>
      <c r="Y16" s="65"/>
      <c r="Z16" s="71"/>
      <c r="AA16" s="66"/>
      <c r="AB16" s="65"/>
      <c r="AC16" s="71"/>
      <c r="AD16" s="66"/>
      <c r="AE16" s="65"/>
      <c r="AF16" s="71"/>
      <c r="AG16" s="66"/>
      <c r="AH16" s="65"/>
      <c r="AI16" s="71"/>
      <c r="AJ16" s="66"/>
      <c r="AK16" s="67">
        <v>21</v>
      </c>
      <c r="AL16" s="92">
        <v>1</v>
      </c>
      <c r="AM16" s="68">
        <f t="shared" si="35"/>
        <v>80.769230769230774</v>
      </c>
      <c r="AN16" s="65"/>
      <c r="AO16" s="71"/>
      <c r="AP16" s="66"/>
      <c r="AQ16" s="65"/>
      <c r="AR16" s="71"/>
      <c r="AS16" s="66"/>
      <c r="AT16" s="67">
        <v>631</v>
      </c>
      <c r="AU16" s="92">
        <v>1</v>
      </c>
      <c r="AV16" s="68">
        <f t="shared" si="18"/>
        <v>96.63093415007657</v>
      </c>
      <c r="AW16" s="67">
        <v>59</v>
      </c>
      <c r="AX16" s="92">
        <v>1</v>
      </c>
      <c r="AY16" s="68">
        <f t="shared" si="38"/>
        <v>96.721311475409834</v>
      </c>
      <c r="AZ16" s="65"/>
      <c r="BA16" s="71"/>
      <c r="BB16" s="66"/>
      <c r="BC16" s="65"/>
      <c r="BD16" s="71"/>
      <c r="BE16" s="66"/>
      <c r="BF16" s="65"/>
      <c r="BG16" s="71"/>
      <c r="BH16" s="66"/>
      <c r="BI16" s="65"/>
      <c r="BJ16" s="71"/>
      <c r="BK16" s="66"/>
      <c r="BL16" s="65"/>
      <c r="BM16" s="71"/>
      <c r="BN16" s="66"/>
      <c r="BO16" s="67">
        <v>142</v>
      </c>
      <c r="BP16" s="92">
        <v>1</v>
      </c>
      <c r="BQ16" s="68">
        <f t="shared" si="19"/>
        <v>430.30303030303025</v>
      </c>
      <c r="BR16" s="65"/>
      <c r="BS16" s="65"/>
      <c r="BT16" s="66"/>
      <c r="BU16" s="65"/>
      <c r="BV16" s="65"/>
      <c r="BW16" s="66"/>
      <c r="BX16" s="65"/>
      <c r="BY16" s="71"/>
      <c r="BZ16" s="66"/>
      <c r="CA16" s="65"/>
      <c r="CB16" s="71"/>
      <c r="CC16" s="66"/>
      <c r="CD16" s="65"/>
      <c r="CE16" s="71"/>
      <c r="CF16" s="66"/>
      <c r="CG16" s="67">
        <v>197</v>
      </c>
      <c r="CH16" s="92">
        <v>1</v>
      </c>
      <c r="CI16" s="68">
        <f t="shared" si="20"/>
        <v>94.711538461538453</v>
      </c>
      <c r="CJ16" s="65"/>
      <c r="CK16" s="65"/>
      <c r="CL16" s="66"/>
      <c r="CM16" s="65"/>
      <c r="CN16" s="65"/>
      <c r="CO16" s="66"/>
      <c r="CP16" s="65"/>
      <c r="CQ16" s="65"/>
      <c r="CR16" s="66"/>
      <c r="CS16" s="65"/>
      <c r="CT16" s="65"/>
      <c r="CU16" s="66"/>
      <c r="CV16" s="65"/>
      <c r="CW16" s="71"/>
      <c r="CX16" s="66"/>
      <c r="CY16" s="65"/>
      <c r="CZ16" s="71"/>
      <c r="DA16" s="66"/>
      <c r="DB16" s="65"/>
      <c r="DC16" s="71"/>
      <c r="DD16" s="66"/>
      <c r="DE16" s="67">
        <v>46</v>
      </c>
      <c r="DF16" s="92">
        <v>1</v>
      </c>
      <c r="DG16" s="68">
        <f t="shared" si="39"/>
        <v>104.54545454545455</v>
      </c>
      <c r="DH16" s="65"/>
      <c r="DI16" s="65"/>
      <c r="DJ16" s="66"/>
      <c r="DK16" s="65"/>
      <c r="DL16" s="65"/>
      <c r="DM16" s="66"/>
      <c r="DN16" s="65"/>
      <c r="DO16" s="65"/>
      <c r="DP16" s="66"/>
      <c r="DQ16" s="65"/>
      <c r="DR16" s="65"/>
      <c r="DS16" s="66"/>
      <c r="DT16" s="67">
        <v>27</v>
      </c>
      <c r="DU16" s="92">
        <v>1</v>
      </c>
      <c r="DV16" s="68">
        <f t="shared" si="34"/>
        <v>108</v>
      </c>
      <c r="DW16" s="67">
        <v>54</v>
      </c>
      <c r="DX16" s="92">
        <v>1</v>
      </c>
      <c r="DY16" s="68">
        <f t="shared" si="33"/>
        <v>91.525423728813564</v>
      </c>
      <c r="DZ16" s="66"/>
      <c r="EA16" s="66"/>
      <c r="EB16" s="66"/>
      <c r="EC16" s="67">
        <v>35</v>
      </c>
      <c r="ED16" s="92">
        <v>1</v>
      </c>
      <c r="EE16" s="68">
        <f t="shared" si="36"/>
        <v>106.06060606060606</v>
      </c>
      <c r="EF16" s="67">
        <v>316</v>
      </c>
      <c r="EG16" s="92">
        <v>1</v>
      </c>
      <c r="EH16" s="68">
        <f t="shared" si="21"/>
        <v>102.93159609120521</v>
      </c>
      <c r="EI16" s="65"/>
      <c r="EJ16" s="65"/>
      <c r="EK16" s="66"/>
      <c r="EL16" s="67">
        <v>88</v>
      </c>
      <c r="EM16" s="92">
        <v>1</v>
      </c>
      <c r="EN16" s="68">
        <f t="shared" si="22"/>
        <v>103.5294117647059</v>
      </c>
      <c r="EO16" s="67">
        <v>41</v>
      </c>
      <c r="EP16" s="92">
        <v>1</v>
      </c>
      <c r="EQ16" s="68">
        <f t="shared" si="37"/>
        <v>89.130434782608688</v>
      </c>
      <c r="ER16" s="65"/>
      <c r="ES16" s="65"/>
      <c r="ET16" s="66"/>
      <c r="EU16" s="65"/>
      <c r="EV16" s="65"/>
      <c r="EW16" s="66"/>
      <c r="EX16" s="65"/>
      <c r="EY16" s="65"/>
      <c r="EZ16" s="66"/>
      <c r="FA16" s="67">
        <v>4168</v>
      </c>
      <c r="FB16" s="92">
        <v>1</v>
      </c>
      <c r="FC16" s="68">
        <f t="shared" si="23"/>
        <v>97.909325816302555</v>
      </c>
      <c r="FD16" s="67">
        <v>105</v>
      </c>
      <c r="FE16" s="92">
        <v>1</v>
      </c>
      <c r="FF16" s="68">
        <f t="shared" si="24"/>
        <v>92.920353982300881</v>
      </c>
      <c r="FG16" s="65"/>
      <c r="FH16" s="65"/>
      <c r="FI16" s="66"/>
      <c r="FJ16" s="67">
        <v>125</v>
      </c>
      <c r="FK16" s="92">
        <v>1</v>
      </c>
      <c r="FL16" s="68">
        <f t="shared" si="31"/>
        <v>100.80645161290323</v>
      </c>
      <c r="FM16" s="65"/>
      <c r="FN16" s="65"/>
      <c r="FO16" s="66"/>
      <c r="FP16" s="65"/>
      <c r="FQ16" s="65"/>
      <c r="FR16" s="66"/>
      <c r="FS16" s="67">
        <v>375</v>
      </c>
      <c r="FT16" s="92">
        <v>1</v>
      </c>
      <c r="FU16" s="68">
        <f t="shared" si="25"/>
        <v>97.15025906735751</v>
      </c>
      <c r="FV16" s="67">
        <v>978</v>
      </c>
      <c r="FW16" s="92">
        <v>1</v>
      </c>
      <c r="FX16" s="68">
        <f t="shared" si="26"/>
        <v>95.32163742690058</v>
      </c>
      <c r="FY16" s="65"/>
      <c r="FZ16" s="65"/>
      <c r="GA16" s="66"/>
      <c r="GB16" s="65"/>
      <c r="GC16" s="65"/>
      <c r="GD16" s="66"/>
      <c r="GE16" s="65"/>
      <c r="GF16" s="65"/>
      <c r="GG16" s="66"/>
      <c r="GH16" s="65"/>
      <c r="GI16" s="65"/>
      <c r="GJ16" s="66"/>
      <c r="GK16" s="65"/>
      <c r="GL16" s="65"/>
      <c r="GM16" s="66"/>
      <c r="GN16" s="65"/>
      <c r="GO16" s="65"/>
      <c r="GP16" s="66"/>
      <c r="GQ16" s="65"/>
      <c r="GR16" s="65"/>
      <c r="GS16" s="66"/>
      <c r="GT16" s="65"/>
      <c r="GU16" s="65"/>
      <c r="GV16" s="66"/>
      <c r="GW16" s="65"/>
      <c r="GX16" s="65"/>
      <c r="GY16" s="66"/>
      <c r="GZ16" s="65"/>
      <c r="HA16" s="65"/>
      <c r="HB16" s="66"/>
      <c r="HC16" s="65"/>
      <c r="HD16" s="65"/>
      <c r="HE16" s="66"/>
      <c r="HF16" s="65"/>
      <c r="HG16" s="65"/>
      <c r="HH16" s="66"/>
      <c r="HI16" s="67">
        <v>114</v>
      </c>
      <c r="HJ16" s="92">
        <v>1</v>
      </c>
      <c r="HK16" s="68">
        <f t="shared" si="32"/>
        <v>96.610169491525426</v>
      </c>
      <c r="HL16" s="65"/>
      <c r="HM16" s="65"/>
      <c r="HN16" s="66"/>
      <c r="HO16" s="65"/>
      <c r="HP16" s="65"/>
      <c r="HQ16" s="66"/>
      <c r="HR16" s="65"/>
      <c r="HS16" s="65"/>
      <c r="HT16" s="66"/>
      <c r="HU16" s="65"/>
      <c r="HV16" s="65"/>
      <c r="HW16" s="66"/>
      <c r="HX16" s="65"/>
      <c r="HY16" s="65"/>
      <c r="HZ16" s="66"/>
      <c r="IA16" s="65"/>
      <c r="IB16" s="65"/>
      <c r="IC16" s="66"/>
      <c r="ID16" s="69"/>
      <c r="IE16" s="98">
        <f t="shared" si="1"/>
        <v>7799</v>
      </c>
      <c r="IF16" s="100">
        <f t="shared" si="2"/>
        <v>19</v>
      </c>
      <c r="IG16" s="86">
        <f t="shared" si="27"/>
        <v>98.634121664348058</v>
      </c>
      <c r="IH16" s="69"/>
      <c r="II16" s="70">
        <f t="shared" si="3"/>
        <v>5461</v>
      </c>
      <c r="IJ16" s="70">
        <f t="shared" si="4"/>
        <v>6</v>
      </c>
      <c r="IK16" s="86">
        <f t="shared" si="28"/>
        <v>99.327028010185529</v>
      </c>
      <c r="IL16" s="70">
        <f t="shared" si="5"/>
        <v>978</v>
      </c>
      <c r="IM16" s="70">
        <f t="shared" si="6"/>
        <v>1</v>
      </c>
      <c r="IN16" s="86">
        <f t="shared" si="29"/>
        <v>95.32163742690058</v>
      </c>
      <c r="IO16" s="70">
        <f t="shared" si="7"/>
        <v>434</v>
      </c>
      <c r="IP16" s="70">
        <f t="shared" si="8"/>
        <v>2</v>
      </c>
      <c r="IQ16" s="86">
        <f t="shared" si="30"/>
        <v>97.091722595078295</v>
      </c>
      <c r="IS16" s="219">
        <f t="shared" si="9"/>
        <v>6426</v>
      </c>
      <c r="IT16" s="31">
        <f t="shared" si="10"/>
        <v>711</v>
      </c>
      <c r="IU16" s="31">
        <f t="shared" si="11"/>
        <v>142</v>
      </c>
      <c r="IV16" s="31">
        <f t="shared" si="12"/>
        <v>277</v>
      </c>
      <c r="IW16" s="31">
        <f t="shared" si="13"/>
        <v>46</v>
      </c>
      <c r="IX16" s="31">
        <f t="shared" si="14"/>
        <v>197</v>
      </c>
      <c r="IY16" s="31">
        <f t="shared" si="15"/>
        <v>0</v>
      </c>
      <c r="IZ16" s="217">
        <v>0</v>
      </c>
      <c r="JA16" s="31">
        <f t="shared" si="16"/>
        <v>0</v>
      </c>
      <c r="JB16" s="220">
        <f t="shared" si="0"/>
        <v>7799</v>
      </c>
    </row>
    <row r="17" spans="2:262">
      <c r="B17" s="63" t="s">
        <v>252</v>
      </c>
      <c r="C17" s="64" t="s">
        <v>12</v>
      </c>
      <c r="D17" s="65"/>
      <c r="E17" s="71"/>
      <c r="F17" s="66"/>
      <c r="G17" s="65"/>
      <c r="H17" s="71"/>
      <c r="I17" s="66"/>
      <c r="J17" s="65"/>
      <c r="K17" s="71"/>
      <c r="L17" s="66"/>
      <c r="M17" s="65"/>
      <c r="N17" s="71"/>
      <c r="O17" s="66"/>
      <c r="P17" s="67">
        <v>275</v>
      </c>
      <c r="Q17" s="92">
        <v>1</v>
      </c>
      <c r="R17" s="68">
        <f t="shared" si="17"/>
        <v>99.277978339350184</v>
      </c>
      <c r="S17" s="65"/>
      <c r="T17" s="71"/>
      <c r="U17" s="66"/>
      <c r="V17" s="65"/>
      <c r="W17" s="71"/>
      <c r="X17" s="66"/>
      <c r="Y17" s="65"/>
      <c r="Z17" s="71"/>
      <c r="AA17" s="66"/>
      <c r="AB17" s="65"/>
      <c r="AC17" s="71"/>
      <c r="AD17" s="66"/>
      <c r="AE17" s="65"/>
      <c r="AF17" s="71"/>
      <c r="AG17" s="66"/>
      <c r="AH17" s="65"/>
      <c r="AI17" s="71"/>
      <c r="AJ17" s="66"/>
      <c r="AK17" s="67">
        <v>11</v>
      </c>
      <c r="AL17" s="92">
        <v>1</v>
      </c>
      <c r="AM17" s="68">
        <f t="shared" si="35"/>
        <v>52.380952380952387</v>
      </c>
      <c r="AN17" s="65"/>
      <c r="AO17" s="71"/>
      <c r="AP17" s="66"/>
      <c r="AQ17" s="65"/>
      <c r="AR17" s="71"/>
      <c r="AS17" s="66"/>
      <c r="AT17" s="67">
        <v>624</v>
      </c>
      <c r="AU17" s="92">
        <v>1</v>
      </c>
      <c r="AV17" s="68">
        <f t="shared" si="18"/>
        <v>98.890649762282095</v>
      </c>
      <c r="AW17" s="67">
        <v>58</v>
      </c>
      <c r="AX17" s="92">
        <v>1</v>
      </c>
      <c r="AY17" s="68">
        <f t="shared" si="38"/>
        <v>98.305084745762713</v>
      </c>
      <c r="AZ17" s="65"/>
      <c r="BA17" s="71"/>
      <c r="BB17" s="66"/>
      <c r="BC17" s="65"/>
      <c r="BD17" s="71"/>
      <c r="BE17" s="66"/>
      <c r="BF17" s="65"/>
      <c r="BG17" s="71"/>
      <c r="BH17" s="66"/>
      <c r="BI17" s="65"/>
      <c r="BJ17" s="71"/>
      <c r="BK17" s="66"/>
      <c r="BL17" s="65"/>
      <c r="BM17" s="71"/>
      <c r="BN17" s="66"/>
      <c r="BO17" s="67">
        <v>236</v>
      </c>
      <c r="BP17" s="92">
        <v>1</v>
      </c>
      <c r="BQ17" s="68">
        <f t="shared" si="19"/>
        <v>166.19718309859155</v>
      </c>
      <c r="BR17" s="65"/>
      <c r="BS17" s="65"/>
      <c r="BT17" s="66"/>
      <c r="BU17" s="65"/>
      <c r="BV17" s="65"/>
      <c r="BW17" s="66"/>
      <c r="BX17" s="65"/>
      <c r="BY17" s="71"/>
      <c r="BZ17" s="66"/>
      <c r="CA17" s="65"/>
      <c r="CB17" s="71"/>
      <c r="CC17" s="66"/>
      <c r="CD17" s="65"/>
      <c r="CE17" s="71"/>
      <c r="CF17" s="66"/>
      <c r="CG17" s="67">
        <v>196</v>
      </c>
      <c r="CH17" s="92">
        <v>1</v>
      </c>
      <c r="CI17" s="68">
        <f t="shared" si="20"/>
        <v>99.492385786802032</v>
      </c>
      <c r="CJ17" s="65"/>
      <c r="CK17" s="65"/>
      <c r="CL17" s="66"/>
      <c r="CM17" s="65"/>
      <c r="CN17" s="65"/>
      <c r="CO17" s="66"/>
      <c r="CP17" s="65"/>
      <c r="CQ17" s="65"/>
      <c r="CR17" s="66"/>
      <c r="CS17" s="65"/>
      <c r="CT17" s="65"/>
      <c r="CU17" s="66"/>
      <c r="CV17" s="65"/>
      <c r="CW17" s="71"/>
      <c r="CX17" s="66"/>
      <c r="CY17" s="65"/>
      <c r="CZ17" s="71"/>
      <c r="DA17" s="66"/>
      <c r="DB17" s="65"/>
      <c r="DC17" s="71"/>
      <c r="DD17" s="66"/>
      <c r="DE17" s="67">
        <v>50</v>
      </c>
      <c r="DF17" s="92">
        <v>1</v>
      </c>
      <c r="DG17" s="68">
        <f t="shared" si="39"/>
        <v>108.69565217391303</v>
      </c>
      <c r="DH17" s="65"/>
      <c r="DI17" s="65"/>
      <c r="DJ17" s="66"/>
      <c r="DK17" s="65"/>
      <c r="DL17" s="65"/>
      <c r="DM17" s="66"/>
      <c r="DN17" s="65"/>
      <c r="DO17" s="65"/>
      <c r="DP17" s="66"/>
      <c r="DQ17" s="65"/>
      <c r="DR17" s="65"/>
      <c r="DS17" s="66"/>
      <c r="DT17" s="67">
        <v>24</v>
      </c>
      <c r="DU17" s="92">
        <v>1</v>
      </c>
      <c r="DV17" s="68">
        <f t="shared" si="34"/>
        <v>88.888888888888886</v>
      </c>
      <c r="DW17" s="67">
        <v>48</v>
      </c>
      <c r="DX17" s="92">
        <v>1</v>
      </c>
      <c r="DY17" s="68">
        <f t="shared" si="33"/>
        <v>88.888888888888886</v>
      </c>
      <c r="DZ17" s="66"/>
      <c r="EA17" s="66"/>
      <c r="EB17" s="66"/>
      <c r="EC17" s="67">
        <v>48</v>
      </c>
      <c r="ED17" s="92">
        <v>1</v>
      </c>
      <c r="EE17" s="68">
        <f t="shared" si="36"/>
        <v>137.14285714285714</v>
      </c>
      <c r="EF17" s="67">
        <v>320</v>
      </c>
      <c r="EG17" s="92">
        <v>1</v>
      </c>
      <c r="EH17" s="68">
        <f t="shared" si="21"/>
        <v>101.26582278481013</v>
      </c>
      <c r="EI17" s="65"/>
      <c r="EJ17" s="65"/>
      <c r="EK17" s="66"/>
      <c r="EL17" s="67">
        <v>82</v>
      </c>
      <c r="EM17" s="92">
        <v>1</v>
      </c>
      <c r="EN17" s="68">
        <f t="shared" si="22"/>
        <v>93.181818181818173</v>
      </c>
      <c r="EO17" s="67">
        <v>39</v>
      </c>
      <c r="EP17" s="92">
        <v>1</v>
      </c>
      <c r="EQ17" s="68">
        <f t="shared" si="37"/>
        <v>95.121951219512198</v>
      </c>
      <c r="ER17" s="65"/>
      <c r="ES17" s="65"/>
      <c r="ET17" s="66"/>
      <c r="EU17" s="65"/>
      <c r="EV17" s="65"/>
      <c r="EW17" s="66"/>
      <c r="EX17" s="65"/>
      <c r="EY17" s="65"/>
      <c r="EZ17" s="66"/>
      <c r="FA17" s="67">
        <v>4255</v>
      </c>
      <c r="FB17" s="92">
        <v>1</v>
      </c>
      <c r="FC17" s="68">
        <f t="shared" si="23"/>
        <v>102.08733205374281</v>
      </c>
      <c r="FD17" s="67">
        <v>105</v>
      </c>
      <c r="FE17" s="92">
        <v>1</v>
      </c>
      <c r="FF17" s="68">
        <f t="shared" si="24"/>
        <v>100</v>
      </c>
      <c r="FG17" s="65"/>
      <c r="FH17" s="65"/>
      <c r="FI17" s="66"/>
      <c r="FJ17" s="67">
        <v>121</v>
      </c>
      <c r="FK17" s="92">
        <v>1</v>
      </c>
      <c r="FL17" s="68">
        <f t="shared" si="31"/>
        <v>96.8</v>
      </c>
      <c r="FM17" s="65"/>
      <c r="FN17" s="65"/>
      <c r="FO17" s="66"/>
      <c r="FP17" s="65"/>
      <c r="FQ17" s="65"/>
      <c r="FR17" s="66"/>
      <c r="FS17" s="67">
        <v>376</v>
      </c>
      <c r="FT17" s="92">
        <v>1</v>
      </c>
      <c r="FU17" s="68">
        <f t="shared" si="25"/>
        <v>100.26666666666667</v>
      </c>
      <c r="FV17" s="67">
        <v>976</v>
      </c>
      <c r="FW17" s="92">
        <v>1</v>
      </c>
      <c r="FX17" s="68">
        <f t="shared" si="26"/>
        <v>99.795501022494889</v>
      </c>
      <c r="FY17" s="65"/>
      <c r="FZ17" s="65"/>
      <c r="GA17" s="66"/>
      <c r="GB17" s="65"/>
      <c r="GC17" s="65"/>
      <c r="GD17" s="66"/>
      <c r="GE17" s="65"/>
      <c r="GF17" s="65"/>
      <c r="GG17" s="66"/>
      <c r="GH17" s="65"/>
      <c r="GI17" s="65"/>
      <c r="GJ17" s="66"/>
      <c r="GK17" s="65"/>
      <c r="GL17" s="65"/>
      <c r="GM17" s="66"/>
      <c r="GN17" s="65"/>
      <c r="GO17" s="65"/>
      <c r="GP17" s="66"/>
      <c r="GQ17" s="65"/>
      <c r="GR17" s="65"/>
      <c r="GS17" s="66"/>
      <c r="GT17" s="65"/>
      <c r="GU17" s="65"/>
      <c r="GV17" s="66"/>
      <c r="GW17" s="65"/>
      <c r="GX17" s="65"/>
      <c r="GY17" s="66"/>
      <c r="GZ17" s="65"/>
      <c r="HA17" s="65"/>
      <c r="HB17" s="66"/>
      <c r="HC17" s="65"/>
      <c r="HD17" s="65"/>
      <c r="HE17" s="66"/>
      <c r="HF17" s="65"/>
      <c r="HG17" s="65"/>
      <c r="HH17" s="66"/>
      <c r="HI17" s="67">
        <v>124</v>
      </c>
      <c r="HJ17" s="92">
        <v>1</v>
      </c>
      <c r="HK17" s="68">
        <f t="shared" si="32"/>
        <v>108.77192982456141</v>
      </c>
      <c r="HL17" s="65"/>
      <c r="HM17" s="65"/>
      <c r="HN17" s="66"/>
      <c r="HO17" s="65"/>
      <c r="HP17" s="65"/>
      <c r="HQ17" s="66"/>
      <c r="HR17" s="65"/>
      <c r="HS17" s="65"/>
      <c r="HT17" s="66"/>
      <c r="HU17" s="65"/>
      <c r="HV17" s="65"/>
      <c r="HW17" s="66"/>
      <c r="HX17" s="65"/>
      <c r="HY17" s="65"/>
      <c r="HZ17" s="66"/>
      <c r="IA17" s="65"/>
      <c r="IB17" s="65"/>
      <c r="IC17" s="66"/>
      <c r="ID17" s="69"/>
      <c r="IE17" s="98">
        <f t="shared" si="1"/>
        <v>7968</v>
      </c>
      <c r="IF17" s="100">
        <f t="shared" si="2"/>
        <v>19</v>
      </c>
      <c r="IG17" s="86">
        <f t="shared" si="27"/>
        <v>102.16694448006155</v>
      </c>
      <c r="IH17" s="69"/>
      <c r="II17" s="70">
        <f t="shared" si="3"/>
        <v>5636</v>
      </c>
      <c r="IJ17" s="70">
        <f t="shared" si="4"/>
        <v>6</v>
      </c>
      <c r="IK17" s="86">
        <f t="shared" si="28"/>
        <v>103.20454129280353</v>
      </c>
      <c r="IL17" s="70">
        <f t="shared" si="5"/>
        <v>976</v>
      </c>
      <c r="IM17" s="70">
        <f t="shared" si="6"/>
        <v>1</v>
      </c>
      <c r="IN17" s="86">
        <f t="shared" si="29"/>
        <v>99.795501022494889</v>
      </c>
      <c r="IO17" s="70">
        <f t="shared" si="7"/>
        <v>434</v>
      </c>
      <c r="IP17" s="70">
        <f t="shared" si="8"/>
        <v>2</v>
      </c>
      <c r="IQ17" s="86">
        <f t="shared" si="30"/>
        <v>100</v>
      </c>
      <c r="IS17" s="219">
        <f t="shared" si="9"/>
        <v>6518</v>
      </c>
      <c r="IT17" s="31">
        <f t="shared" si="10"/>
        <v>693</v>
      </c>
      <c r="IU17" s="31">
        <f t="shared" si="11"/>
        <v>236</v>
      </c>
      <c r="IV17" s="31">
        <f t="shared" si="12"/>
        <v>275</v>
      </c>
      <c r="IW17" s="31">
        <f t="shared" si="13"/>
        <v>50</v>
      </c>
      <c r="IX17" s="31">
        <f t="shared" si="14"/>
        <v>196</v>
      </c>
      <c r="IY17" s="31">
        <f t="shared" si="15"/>
        <v>0</v>
      </c>
      <c r="IZ17" s="217">
        <v>0</v>
      </c>
      <c r="JA17" s="31">
        <f t="shared" si="16"/>
        <v>0</v>
      </c>
      <c r="JB17" s="220">
        <f t="shared" si="0"/>
        <v>7968</v>
      </c>
    </row>
    <row r="18" spans="2:262">
      <c r="B18" s="63" t="s">
        <v>253</v>
      </c>
      <c r="C18" s="64" t="s">
        <v>13</v>
      </c>
      <c r="D18" s="65"/>
      <c r="E18" s="71"/>
      <c r="F18" s="66"/>
      <c r="G18" s="65"/>
      <c r="H18" s="71"/>
      <c r="I18" s="66"/>
      <c r="J18" s="65"/>
      <c r="K18" s="71"/>
      <c r="L18" s="66"/>
      <c r="M18" s="65"/>
      <c r="N18" s="71"/>
      <c r="O18" s="66"/>
      <c r="P18" s="67">
        <v>282</v>
      </c>
      <c r="Q18" s="92">
        <v>1</v>
      </c>
      <c r="R18" s="68">
        <f t="shared" si="17"/>
        <v>102.54545454545453</v>
      </c>
      <c r="S18" s="65"/>
      <c r="T18" s="71"/>
      <c r="U18" s="66"/>
      <c r="V18" s="65"/>
      <c r="W18" s="71"/>
      <c r="X18" s="66"/>
      <c r="Y18" s="65"/>
      <c r="Z18" s="71"/>
      <c r="AA18" s="66"/>
      <c r="AB18" s="65"/>
      <c r="AC18" s="71"/>
      <c r="AD18" s="66"/>
      <c r="AE18" s="65"/>
      <c r="AF18" s="71"/>
      <c r="AG18" s="66"/>
      <c r="AH18" s="65"/>
      <c r="AI18" s="71"/>
      <c r="AJ18" s="66"/>
      <c r="AK18" s="67">
        <v>34</v>
      </c>
      <c r="AL18" s="92">
        <v>1</v>
      </c>
      <c r="AM18" s="68">
        <f t="shared" si="35"/>
        <v>309.09090909090907</v>
      </c>
      <c r="AN18" s="65"/>
      <c r="AO18" s="71"/>
      <c r="AP18" s="66"/>
      <c r="AQ18" s="65"/>
      <c r="AR18" s="71"/>
      <c r="AS18" s="66"/>
      <c r="AT18" s="67">
        <v>668</v>
      </c>
      <c r="AU18" s="92">
        <v>1</v>
      </c>
      <c r="AV18" s="68">
        <f t="shared" si="18"/>
        <v>107.05128205128204</v>
      </c>
      <c r="AW18" s="67">
        <v>55</v>
      </c>
      <c r="AX18" s="92">
        <v>1</v>
      </c>
      <c r="AY18" s="68">
        <f t="shared" si="38"/>
        <v>94.827586206896555</v>
      </c>
      <c r="AZ18" s="65"/>
      <c r="BA18" s="71"/>
      <c r="BB18" s="66"/>
      <c r="BC18" s="65"/>
      <c r="BD18" s="71"/>
      <c r="BE18" s="66"/>
      <c r="BF18" s="65"/>
      <c r="BG18" s="71"/>
      <c r="BH18" s="66"/>
      <c r="BI18" s="65"/>
      <c r="BJ18" s="71"/>
      <c r="BK18" s="66"/>
      <c r="BL18" s="65"/>
      <c r="BM18" s="71"/>
      <c r="BN18" s="66"/>
      <c r="BO18" s="67">
        <v>299</v>
      </c>
      <c r="BP18" s="92">
        <v>1</v>
      </c>
      <c r="BQ18" s="68">
        <f t="shared" si="19"/>
        <v>126.69491525423729</v>
      </c>
      <c r="BR18" s="65"/>
      <c r="BS18" s="65"/>
      <c r="BT18" s="66"/>
      <c r="BU18" s="65"/>
      <c r="BV18" s="65"/>
      <c r="BW18" s="66"/>
      <c r="BX18" s="65"/>
      <c r="BY18" s="71"/>
      <c r="BZ18" s="66"/>
      <c r="CA18" s="65"/>
      <c r="CB18" s="71"/>
      <c r="CC18" s="66"/>
      <c r="CD18" s="65"/>
      <c r="CE18" s="71"/>
      <c r="CF18" s="66"/>
      <c r="CG18" s="67">
        <v>221</v>
      </c>
      <c r="CH18" s="92">
        <v>1</v>
      </c>
      <c r="CI18" s="68">
        <f t="shared" si="20"/>
        <v>112.75510204081634</v>
      </c>
      <c r="CJ18" s="65"/>
      <c r="CK18" s="65"/>
      <c r="CL18" s="66"/>
      <c r="CM18" s="65"/>
      <c r="CN18" s="65"/>
      <c r="CO18" s="66"/>
      <c r="CP18" s="65"/>
      <c r="CQ18" s="65"/>
      <c r="CR18" s="66"/>
      <c r="CS18" s="65"/>
      <c r="CT18" s="65"/>
      <c r="CU18" s="66"/>
      <c r="CV18" s="65"/>
      <c r="CW18" s="71"/>
      <c r="CX18" s="66"/>
      <c r="CY18" s="65"/>
      <c r="CZ18" s="71"/>
      <c r="DA18" s="66"/>
      <c r="DB18" s="65"/>
      <c r="DC18" s="71"/>
      <c r="DD18" s="66"/>
      <c r="DE18" s="67">
        <v>57</v>
      </c>
      <c r="DF18" s="92">
        <v>1</v>
      </c>
      <c r="DG18" s="68">
        <f t="shared" si="39"/>
        <v>113.99999999999999</v>
      </c>
      <c r="DH18" s="65"/>
      <c r="DI18" s="65"/>
      <c r="DJ18" s="66"/>
      <c r="DK18" s="65"/>
      <c r="DL18" s="65"/>
      <c r="DM18" s="66"/>
      <c r="DN18" s="65"/>
      <c r="DO18" s="65"/>
      <c r="DP18" s="66"/>
      <c r="DQ18" s="65"/>
      <c r="DR18" s="65"/>
      <c r="DS18" s="66"/>
      <c r="DT18" s="67">
        <v>24</v>
      </c>
      <c r="DU18" s="92">
        <v>1</v>
      </c>
      <c r="DV18" s="68">
        <f t="shared" si="34"/>
        <v>100</v>
      </c>
      <c r="DW18" s="67">
        <v>48</v>
      </c>
      <c r="DX18" s="92">
        <v>1</v>
      </c>
      <c r="DY18" s="68">
        <f t="shared" si="33"/>
        <v>100</v>
      </c>
      <c r="DZ18" s="66"/>
      <c r="EA18" s="66"/>
      <c r="EB18" s="66"/>
      <c r="EC18" s="67">
        <v>52</v>
      </c>
      <c r="ED18" s="92">
        <v>1</v>
      </c>
      <c r="EE18" s="68">
        <f t="shared" si="36"/>
        <v>108.33333333333333</v>
      </c>
      <c r="EF18" s="67">
        <v>323</v>
      </c>
      <c r="EG18" s="92">
        <v>1</v>
      </c>
      <c r="EH18" s="68">
        <f t="shared" si="21"/>
        <v>100.93749999999999</v>
      </c>
      <c r="EI18" s="65"/>
      <c r="EJ18" s="65"/>
      <c r="EK18" s="66"/>
      <c r="EL18" s="67">
        <v>85</v>
      </c>
      <c r="EM18" s="92">
        <v>1</v>
      </c>
      <c r="EN18" s="68">
        <f t="shared" si="22"/>
        <v>103.65853658536585</v>
      </c>
      <c r="EO18" s="67">
        <v>42</v>
      </c>
      <c r="EP18" s="92">
        <v>1</v>
      </c>
      <c r="EQ18" s="68">
        <f t="shared" si="37"/>
        <v>107.69230769230769</v>
      </c>
      <c r="ER18" s="65"/>
      <c r="ES18" s="65"/>
      <c r="ET18" s="66"/>
      <c r="EU18" s="65"/>
      <c r="EV18" s="65"/>
      <c r="EW18" s="66"/>
      <c r="EX18" s="65"/>
      <c r="EY18" s="65"/>
      <c r="EZ18" s="66"/>
      <c r="FA18" s="67">
        <v>4551</v>
      </c>
      <c r="FB18" s="92">
        <v>1</v>
      </c>
      <c r="FC18" s="68">
        <f t="shared" si="23"/>
        <v>106.95652173913044</v>
      </c>
      <c r="FD18" s="67">
        <v>106</v>
      </c>
      <c r="FE18" s="92">
        <v>1</v>
      </c>
      <c r="FF18" s="68">
        <f t="shared" si="24"/>
        <v>100.95238095238095</v>
      </c>
      <c r="FG18" s="65"/>
      <c r="FH18" s="65"/>
      <c r="FI18" s="66"/>
      <c r="FJ18" s="67">
        <v>123</v>
      </c>
      <c r="FK18" s="92">
        <v>1</v>
      </c>
      <c r="FL18" s="68">
        <f t="shared" si="31"/>
        <v>101.65289256198346</v>
      </c>
      <c r="FM18" s="65"/>
      <c r="FN18" s="65"/>
      <c r="FO18" s="66"/>
      <c r="FP18" s="65"/>
      <c r="FQ18" s="65"/>
      <c r="FR18" s="66"/>
      <c r="FS18" s="67">
        <v>401</v>
      </c>
      <c r="FT18" s="92">
        <v>1</v>
      </c>
      <c r="FU18" s="68">
        <f t="shared" si="25"/>
        <v>106.64893617021276</v>
      </c>
      <c r="FV18" s="67">
        <v>1047</v>
      </c>
      <c r="FW18" s="92">
        <v>1</v>
      </c>
      <c r="FX18" s="68">
        <f t="shared" si="26"/>
        <v>107.27459016393443</v>
      </c>
      <c r="FY18" s="65"/>
      <c r="FZ18" s="65"/>
      <c r="GA18" s="66"/>
      <c r="GB18" s="65"/>
      <c r="GC18" s="65"/>
      <c r="GD18" s="66"/>
      <c r="GE18" s="65"/>
      <c r="GF18" s="65"/>
      <c r="GG18" s="66"/>
      <c r="GH18" s="65"/>
      <c r="GI18" s="65"/>
      <c r="GJ18" s="66"/>
      <c r="GK18" s="65"/>
      <c r="GL18" s="65"/>
      <c r="GM18" s="66"/>
      <c r="GN18" s="65"/>
      <c r="GO18" s="65"/>
      <c r="GP18" s="66"/>
      <c r="GQ18" s="65"/>
      <c r="GR18" s="65"/>
      <c r="GS18" s="66"/>
      <c r="GT18" s="65"/>
      <c r="GU18" s="65"/>
      <c r="GV18" s="66"/>
      <c r="GW18" s="65"/>
      <c r="GX18" s="65"/>
      <c r="GY18" s="66"/>
      <c r="GZ18" s="65"/>
      <c r="HA18" s="65"/>
      <c r="HB18" s="66"/>
      <c r="HC18" s="65"/>
      <c r="HD18" s="65"/>
      <c r="HE18" s="66"/>
      <c r="HF18" s="65"/>
      <c r="HG18" s="65"/>
      <c r="HH18" s="66"/>
      <c r="HI18" s="67">
        <v>133</v>
      </c>
      <c r="HJ18" s="92">
        <v>1</v>
      </c>
      <c r="HK18" s="68">
        <f t="shared" si="32"/>
        <v>107.25806451612902</v>
      </c>
      <c r="HL18" s="65"/>
      <c r="HM18" s="65"/>
      <c r="HN18" s="66"/>
      <c r="HO18" s="65"/>
      <c r="HP18" s="65"/>
      <c r="HQ18" s="66"/>
      <c r="HR18" s="65"/>
      <c r="HS18" s="65"/>
      <c r="HT18" s="66"/>
      <c r="HU18" s="65"/>
      <c r="HV18" s="65"/>
      <c r="HW18" s="66"/>
      <c r="HX18" s="65"/>
      <c r="HY18" s="65"/>
      <c r="HZ18" s="66"/>
      <c r="IA18" s="67">
        <v>12</v>
      </c>
      <c r="IB18" s="92">
        <v>1</v>
      </c>
      <c r="IC18" s="66"/>
      <c r="ID18" s="69"/>
      <c r="IE18" s="98">
        <f t="shared" si="1"/>
        <v>8563</v>
      </c>
      <c r="IF18" s="100">
        <f t="shared" si="2"/>
        <v>20</v>
      </c>
      <c r="IG18" s="86">
        <f t="shared" si="27"/>
        <v>107.46736947791165</v>
      </c>
      <c r="IH18" s="69"/>
      <c r="II18" s="70">
        <f t="shared" si="3"/>
        <v>6078</v>
      </c>
      <c r="IJ18" s="70">
        <f t="shared" si="4"/>
        <v>6</v>
      </c>
      <c r="IK18" s="86">
        <f t="shared" si="28"/>
        <v>107.84244144783534</v>
      </c>
      <c r="IL18" s="70">
        <f t="shared" si="5"/>
        <v>1047</v>
      </c>
      <c r="IM18" s="70">
        <f t="shared" si="6"/>
        <v>1</v>
      </c>
      <c r="IN18" s="86">
        <f t="shared" si="29"/>
        <v>107.27459016393443</v>
      </c>
      <c r="IO18" s="70">
        <f t="shared" si="7"/>
        <v>456</v>
      </c>
      <c r="IP18" s="70">
        <f t="shared" si="8"/>
        <v>2</v>
      </c>
      <c r="IQ18" s="86">
        <f t="shared" si="30"/>
        <v>105.06912442396312</v>
      </c>
      <c r="IS18" s="219">
        <f t="shared" si="9"/>
        <v>6947</v>
      </c>
      <c r="IT18" s="31">
        <f t="shared" si="10"/>
        <v>757</v>
      </c>
      <c r="IU18" s="31">
        <f t="shared" si="11"/>
        <v>299</v>
      </c>
      <c r="IV18" s="31">
        <f t="shared" si="12"/>
        <v>282</v>
      </c>
      <c r="IW18" s="31">
        <f t="shared" si="13"/>
        <v>57</v>
      </c>
      <c r="IX18" s="31">
        <f t="shared" si="14"/>
        <v>221</v>
      </c>
      <c r="IY18" s="31">
        <f t="shared" si="15"/>
        <v>0</v>
      </c>
      <c r="IZ18" s="217">
        <v>0</v>
      </c>
      <c r="JA18" s="31">
        <f t="shared" si="16"/>
        <v>0</v>
      </c>
      <c r="JB18" s="220">
        <f t="shared" si="0"/>
        <v>8563</v>
      </c>
    </row>
    <row r="19" spans="2:262">
      <c r="B19" s="63" t="s">
        <v>254</v>
      </c>
      <c r="C19" s="64" t="s">
        <v>14</v>
      </c>
      <c r="D19" s="65"/>
      <c r="E19" s="71"/>
      <c r="F19" s="66"/>
      <c r="G19" s="65"/>
      <c r="H19" s="71"/>
      <c r="I19" s="66"/>
      <c r="J19" s="65"/>
      <c r="K19" s="71"/>
      <c r="L19" s="66"/>
      <c r="M19" s="65"/>
      <c r="N19" s="71"/>
      <c r="O19" s="66"/>
      <c r="P19" s="67">
        <v>297</v>
      </c>
      <c r="Q19" s="92">
        <v>1</v>
      </c>
      <c r="R19" s="68">
        <f t="shared" si="17"/>
        <v>105.31914893617021</v>
      </c>
      <c r="S19" s="65"/>
      <c r="T19" s="71"/>
      <c r="U19" s="66"/>
      <c r="V19" s="65"/>
      <c r="W19" s="71"/>
      <c r="X19" s="66"/>
      <c r="Y19" s="65"/>
      <c r="Z19" s="71"/>
      <c r="AA19" s="66"/>
      <c r="AB19" s="67">
        <v>2</v>
      </c>
      <c r="AC19" s="92">
        <v>1</v>
      </c>
      <c r="AD19" s="66"/>
      <c r="AE19" s="65"/>
      <c r="AF19" s="71"/>
      <c r="AG19" s="66"/>
      <c r="AH19" s="65"/>
      <c r="AI19" s="71"/>
      <c r="AJ19" s="66"/>
      <c r="AK19" s="67">
        <v>35</v>
      </c>
      <c r="AL19" s="92">
        <v>1</v>
      </c>
      <c r="AM19" s="68">
        <f t="shared" si="35"/>
        <v>102.94117647058823</v>
      </c>
      <c r="AN19" s="65"/>
      <c r="AO19" s="71"/>
      <c r="AP19" s="66"/>
      <c r="AQ19" s="65"/>
      <c r="AR19" s="71"/>
      <c r="AS19" s="66"/>
      <c r="AT19" s="67">
        <v>660</v>
      </c>
      <c r="AU19" s="92">
        <v>1</v>
      </c>
      <c r="AV19" s="68">
        <f t="shared" si="18"/>
        <v>98.802395209580837</v>
      </c>
      <c r="AW19" s="67">
        <v>59</v>
      </c>
      <c r="AX19" s="92">
        <v>1</v>
      </c>
      <c r="AY19" s="68">
        <f t="shared" si="38"/>
        <v>107.27272727272728</v>
      </c>
      <c r="AZ19" s="65"/>
      <c r="BA19" s="71"/>
      <c r="BB19" s="66"/>
      <c r="BC19" s="65"/>
      <c r="BD19" s="71"/>
      <c r="BE19" s="66"/>
      <c r="BF19" s="65"/>
      <c r="BG19" s="71"/>
      <c r="BH19" s="66"/>
      <c r="BI19" s="65"/>
      <c r="BJ19" s="71"/>
      <c r="BK19" s="66"/>
      <c r="BL19" s="65"/>
      <c r="BM19" s="71"/>
      <c r="BN19" s="66"/>
      <c r="BO19" s="67">
        <v>320</v>
      </c>
      <c r="BP19" s="92">
        <v>1</v>
      </c>
      <c r="BQ19" s="68">
        <f t="shared" si="19"/>
        <v>107.02341137123746</v>
      </c>
      <c r="BR19" s="65"/>
      <c r="BS19" s="65"/>
      <c r="BT19" s="66"/>
      <c r="BU19" s="65"/>
      <c r="BV19" s="65"/>
      <c r="BW19" s="66"/>
      <c r="BX19" s="65"/>
      <c r="BY19" s="71"/>
      <c r="BZ19" s="66"/>
      <c r="CA19" s="65"/>
      <c r="CB19" s="71"/>
      <c r="CC19" s="66"/>
      <c r="CD19" s="65"/>
      <c r="CE19" s="71"/>
      <c r="CF19" s="66"/>
      <c r="CG19" s="67">
        <v>217</v>
      </c>
      <c r="CH19" s="92">
        <v>1</v>
      </c>
      <c r="CI19" s="68">
        <f t="shared" si="20"/>
        <v>98.19004524886877</v>
      </c>
      <c r="CJ19" s="65"/>
      <c r="CK19" s="65"/>
      <c r="CL19" s="66"/>
      <c r="CM19" s="65"/>
      <c r="CN19" s="65"/>
      <c r="CO19" s="66"/>
      <c r="CP19" s="65"/>
      <c r="CQ19" s="65"/>
      <c r="CR19" s="66"/>
      <c r="CS19" s="65"/>
      <c r="CT19" s="65"/>
      <c r="CU19" s="66"/>
      <c r="CV19" s="65"/>
      <c r="CW19" s="71"/>
      <c r="CX19" s="66"/>
      <c r="CY19" s="65"/>
      <c r="CZ19" s="71"/>
      <c r="DA19" s="66"/>
      <c r="DB19" s="65"/>
      <c r="DC19" s="71"/>
      <c r="DD19" s="66"/>
      <c r="DE19" s="67">
        <v>126</v>
      </c>
      <c r="DF19" s="92">
        <v>1</v>
      </c>
      <c r="DG19" s="68">
        <f t="shared" si="39"/>
        <v>221.0526315789474</v>
      </c>
      <c r="DH19" s="65"/>
      <c r="DI19" s="65"/>
      <c r="DJ19" s="66"/>
      <c r="DK19" s="65"/>
      <c r="DL19" s="65"/>
      <c r="DM19" s="66"/>
      <c r="DN19" s="65"/>
      <c r="DO19" s="65"/>
      <c r="DP19" s="66"/>
      <c r="DQ19" s="65"/>
      <c r="DR19" s="65"/>
      <c r="DS19" s="66"/>
      <c r="DT19" s="67">
        <v>24</v>
      </c>
      <c r="DU19" s="92">
        <v>1</v>
      </c>
      <c r="DV19" s="68">
        <f t="shared" si="34"/>
        <v>100</v>
      </c>
      <c r="DW19" s="67">
        <v>50</v>
      </c>
      <c r="DX19" s="92">
        <v>1</v>
      </c>
      <c r="DY19" s="68">
        <f t="shared" si="33"/>
        <v>104.16666666666667</v>
      </c>
      <c r="DZ19" s="66"/>
      <c r="EA19" s="66"/>
      <c r="EB19" s="66"/>
      <c r="EC19" s="67">
        <v>55</v>
      </c>
      <c r="ED19" s="92">
        <v>1</v>
      </c>
      <c r="EE19" s="68">
        <f t="shared" si="36"/>
        <v>105.76923076923077</v>
      </c>
      <c r="EF19" s="67">
        <v>319</v>
      </c>
      <c r="EG19" s="92">
        <v>1</v>
      </c>
      <c r="EH19" s="68">
        <f t="shared" si="21"/>
        <v>98.761609907120743</v>
      </c>
      <c r="EI19" s="65"/>
      <c r="EJ19" s="65"/>
      <c r="EK19" s="66"/>
      <c r="EL19" s="67">
        <v>83</v>
      </c>
      <c r="EM19" s="92">
        <v>1</v>
      </c>
      <c r="EN19" s="68">
        <f t="shared" si="22"/>
        <v>97.647058823529406</v>
      </c>
      <c r="EO19" s="67">
        <v>43</v>
      </c>
      <c r="EP19" s="92">
        <v>1</v>
      </c>
      <c r="EQ19" s="68">
        <f t="shared" si="37"/>
        <v>102.38095238095238</v>
      </c>
      <c r="ER19" s="65"/>
      <c r="ES19" s="65"/>
      <c r="ET19" s="66"/>
      <c r="EU19" s="65"/>
      <c r="EV19" s="65"/>
      <c r="EW19" s="66"/>
      <c r="EX19" s="65"/>
      <c r="EY19" s="65"/>
      <c r="EZ19" s="66"/>
      <c r="FA19" s="67">
        <v>4684</v>
      </c>
      <c r="FB19" s="92">
        <v>1</v>
      </c>
      <c r="FC19" s="68">
        <f t="shared" si="23"/>
        <v>102.92243462975171</v>
      </c>
      <c r="FD19" s="67">
        <v>101</v>
      </c>
      <c r="FE19" s="92">
        <v>1</v>
      </c>
      <c r="FF19" s="68">
        <f t="shared" si="24"/>
        <v>95.283018867924525</v>
      </c>
      <c r="FG19" s="65"/>
      <c r="FH19" s="65"/>
      <c r="FI19" s="66"/>
      <c r="FJ19" s="67">
        <v>119</v>
      </c>
      <c r="FK19" s="92">
        <v>1</v>
      </c>
      <c r="FL19" s="68">
        <f t="shared" si="31"/>
        <v>96.747967479674799</v>
      </c>
      <c r="FM19" s="65"/>
      <c r="FN19" s="65"/>
      <c r="FO19" s="66"/>
      <c r="FP19" s="65"/>
      <c r="FQ19" s="65"/>
      <c r="FR19" s="66"/>
      <c r="FS19" s="67">
        <v>399</v>
      </c>
      <c r="FT19" s="92">
        <v>1</v>
      </c>
      <c r="FU19" s="68">
        <f t="shared" si="25"/>
        <v>99.501246882793012</v>
      </c>
      <c r="FV19" s="67">
        <v>1068</v>
      </c>
      <c r="FW19" s="92">
        <v>1</v>
      </c>
      <c r="FX19" s="68">
        <f t="shared" si="26"/>
        <v>102.00573065902579</v>
      </c>
      <c r="FY19" s="65"/>
      <c r="FZ19" s="65"/>
      <c r="GA19" s="66"/>
      <c r="GB19" s="65"/>
      <c r="GC19" s="65"/>
      <c r="GD19" s="66"/>
      <c r="GE19" s="65"/>
      <c r="GF19" s="65"/>
      <c r="GG19" s="66"/>
      <c r="GH19" s="65"/>
      <c r="GI19" s="65"/>
      <c r="GJ19" s="66"/>
      <c r="GK19" s="65"/>
      <c r="GL19" s="65"/>
      <c r="GM19" s="66"/>
      <c r="GN19" s="65"/>
      <c r="GO19" s="65"/>
      <c r="GP19" s="66"/>
      <c r="GQ19" s="67">
        <v>5</v>
      </c>
      <c r="GR19" s="92">
        <v>1</v>
      </c>
      <c r="GS19" s="66"/>
      <c r="GT19" s="65"/>
      <c r="GU19" s="65"/>
      <c r="GV19" s="66"/>
      <c r="GW19" s="65"/>
      <c r="GX19" s="65"/>
      <c r="GY19" s="66"/>
      <c r="GZ19" s="65"/>
      <c r="HA19" s="65"/>
      <c r="HB19" s="66"/>
      <c r="HC19" s="65"/>
      <c r="HD19" s="65"/>
      <c r="HE19" s="66"/>
      <c r="HF19" s="65"/>
      <c r="HG19" s="65"/>
      <c r="HH19" s="66"/>
      <c r="HI19" s="67">
        <v>139</v>
      </c>
      <c r="HJ19" s="92">
        <v>1</v>
      </c>
      <c r="HK19" s="68">
        <f t="shared" si="32"/>
        <v>104.51127819548873</v>
      </c>
      <c r="HL19" s="65"/>
      <c r="HM19" s="65"/>
      <c r="HN19" s="66"/>
      <c r="HO19" s="65"/>
      <c r="HP19" s="65"/>
      <c r="HQ19" s="66"/>
      <c r="HR19" s="65"/>
      <c r="HS19" s="65"/>
      <c r="HT19" s="66"/>
      <c r="HU19" s="65"/>
      <c r="HV19" s="65"/>
      <c r="HW19" s="66"/>
      <c r="HX19" s="65"/>
      <c r="HY19" s="65"/>
      <c r="HZ19" s="66"/>
      <c r="IA19" s="67">
        <v>9</v>
      </c>
      <c r="IB19" s="92">
        <v>1</v>
      </c>
      <c r="IC19" s="68">
        <f t="shared" ref="IC19:IC37" si="40">SUM(IA19/IA18*100)</f>
        <v>75</v>
      </c>
      <c r="ID19" s="69"/>
      <c r="IE19" s="98">
        <f t="shared" si="1"/>
        <v>8814</v>
      </c>
      <c r="IF19" s="100">
        <f t="shared" si="2"/>
        <v>22</v>
      </c>
      <c r="IG19" s="86">
        <f t="shared" si="27"/>
        <v>102.93121569543385</v>
      </c>
      <c r="IH19" s="69"/>
      <c r="II19" s="70">
        <f t="shared" si="3"/>
        <v>6304</v>
      </c>
      <c r="IJ19" s="70">
        <f t="shared" si="4"/>
        <v>6</v>
      </c>
      <c r="IK19" s="86">
        <f t="shared" si="28"/>
        <v>103.71832839749916</v>
      </c>
      <c r="IL19" s="70">
        <f t="shared" si="5"/>
        <v>1068</v>
      </c>
      <c r="IM19" s="70">
        <f t="shared" si="6"/>
        <v>1</v>
      </c>
      <c r="IN19" s="86">
        <f t="shared" si="29"/>
        <v>102.00573065902579</v>
      </c>
      <c r="IO19" s="70">
        <f t="shared" si="7"/>
        <v>458</v>
      </c>
      <c r="IP19" s="70">
        <f t="shared" si="8"/>
        <v>2</v>
      </c>
      <c r="IQ19" s="86">
        <f t="shared" si="30"/>
        <v>100.43859649122805</v>
      </c>
      <c r="IS19" s="219">
        <f t="shared" si="9"/>
        <v>7098</v>
      </c>
      <c r="IT19" s="31">
        <f t="shared" si="10"/>
        <v>756</v>
      </c>
      <c r="IU19" s="31">
        <f t="shared" si="11"/>
        <v>320</v>
      </c>
      <c r="IV19" s="31">
        <f t="shared" si="12"/>
        <v>297</v>
      </c>
      <c r="IW19" s="31">
        <f t="shared" si="13"/>
        <v>126</v>
      </c>
      <c r="IX19" s="31">
        <f t="shared" si="14"/>
        <v>217</v>
      </c>
      <c r="IY19" s="31">
        <f t="shared" si="15"/>
        <v>0</v>
      </c>
      <c r="IZ19" s="217">
        <v>0</v>
      </c>
      <c r="JA19" s="31">
        <f t="shared" si="16"/>
        <v>0</v>
      </c>
      <c r="JB19" s="220">
        <f t="shared" si="0"/>
        <v>8814</v>
      </c>
    </row>
    <row r="20" spans="2:262">
      <c r="B20" s="63" t="s">
        <v>255</v>
      </c>
      <c r="C20" s="64" t="s">
        <v>15</v>
      </c>
      <c r="D20" s="65"/>
      <c r="E20" s="71"/>
      <c r="F20" s="66"/>
      <c r="G20" s="65"/>
      <c r="H20" s="71"/>
      <c r="I20" s="66"/>
      <c r="J20" s="65"/>
      <c r="K20" s="71"/>
      <c r="L20" s="66"/>
      <c r="M20" s="65"/>
      <c r="N20" s="71"/>
      <c r="O20" s="66"/>
      <c r="P20" s="67">
        <v>306</v>
      </c>
      <c r="Q20" s="92">
        <v>1</v>
      </c>
      <c r="R20" s="68">
        <f t="shared" si="17"/>
        <v>103.03030303030303</v>
      </c>
      <c r="S20" s="65"/>
      <c r="T20" s="71"/>
      <c r="U20" s="66"/>
      <c r="V20" s="65"/>
      <c r="W20" s="71"/>
      <c r="X20" s="66"/>
      <c r="Y20" s="65"/>
      <c r="Z20" s="71"/>
      <c r="AA20" s="66"/>
      <c r="AB20" s="67">
        <v>3</v>
      </c>
      <c r="AC20" s="92">
        <v>1</v>
      </c>
      <c r="AD20" s="68">
        <f t="shared" ref="AD20:AD27" si="41">SUM(AB20/AB19*100)</f>
        <v>150</v>
      </c>
      <c r="AE20" s="65"/>
      <c r="AF20" s="71"/>
      <c r="AG20" s="66"/>
      <c r="AH20" s="65"/>
      <c r="AI20" s="71"/>
      <c r="AJ20" s="66"/>
      <c r="AK20" s="67">
        <v>40</v>
      </c>
      <c r="AL20" s="92">
        <v>1</v>
      </c>
      <c r="AM20" s="68">
        <f t="shared" si="35"/>
        <v>114.28571428571428</v>
      </c>
      <c r="AN20" s="65"/>
      <c r="AO20" s="71"/>
      <c r="AP20" s="66"/>
      <c r="AQ20" s="65"/>
      <c r="AR20" s="71"/>
      <c r="AS20" s="66"/>
      <c r="AT20" s="67">
        <v>685</v>
      </c>
      <c r="AU20" s="92">
        <v>1</v>
      </c>
      <c r="AV20" s="68">
        <f t="shared" si="18"/>
        <v>103.78787878787878</v>
      </c>
      <c r="AW20" s="67">
        <v>60</v>
      </c>
      <c r="AX20" s="92">
        <v>1</v>
      </c>
      <c r="AY20" s="68">
        <f t="shared" si="38"/>
        <v>101.69491525423729</v>
      </c>
      <c r="AZ20" s="65"/>
      <c r="BA20" s="71"/>
      <c r="BB20" s="66"/>
      <c r="BC20" s="65"/>
      <c r="BD20" s="71"/>
      <c r="BE20" s="66"/>
      <c r="BF20" s="65"/>
      <c r="BG20" s="71"/>
      <c r="BH20" s="66"/>
      <c r="BI20" s="65"/>
      <c r="BJ20" s="71"/>
      <c r="BK20" s="66"/>
      <c r="BL20" s="65"/>
      <c r="BM20" s="71"/>
      <c r="BN20" s="66"/>
      <c r="BO20" s="67">
        <v>339</v>
      </c>
      <c r="BP20" s="92">
        <v>1</v>
      </c>
      <c r="BQ20" s="68">
        <f t="shared" si="19"/>
        <v>105.9375</v>
      </c>
      <c r="BR20" s="65"/>
      <c r="BS20" s="65"/>
      <c r="BT20" s="66"/>
      <c r="BU20" s="65"/>
      <c r="BV20" s="65"/>
      <c r="BW20" s="66"/>
      <c r="BX20" s="65"/>
      <c r="BY20" s="71"/>
      <c r="BZ20" s="66"/>
      <c r="CA20" s="65"/>
      <c r="CB20" s="71"/>
      <c r="CC20" s="66"/>
      <c r="CD20" s="65"/>
      <c r="CE20" s="71"/>
      <c r="CF20" s="66"/>
      <c r="CG20" s="67">
        <v>217</v>
      </c>
      <c r="CH20" s="92">
        <v>1</v>
      </c>
      <c r="CI20" s="68">
        <f t="shared" si="20"/>
        <v>100</v>
      </c>
      <c r="CJ20" s="65"/>
      <c r="CK20" s="65"/>
      <c r="CL20" s="66"/>
      <c r="CM20" s="65"/>
      <c r="CN20" s="65"/>
      <c r="CO20" s="66"/>
      <c r="CP20" s="65"/>
      <c r="CQ20" s="65"/>
      <c r="CR20" s="66"/>
      <c r="CS20" s="65"/>
      <c r="CT20" s="65"/>
      <c r="CU20" s="66"/>
      <c r="CV20" s="65"/>
      <c r="CW20" s="71"/>
      <c r="CX20" s="66"/>
      <c r="CY20" s="65"/>
      <c r="CZ20" s="71"/>
      <c r="DA20" s="66"/>
      <c r="DB20" s="65"/>
      <c r="DC20" s="71"/>
      <c r="DD20" s="66"/>
      <c r="DE20" s="67">
        <v>152</v>
      </c>
      <c r="DF20" s="92">
        <v>1</v>
      </c>
      <c r="DG20" s="68">
        <f t="shared" si="39"/>
        <v>120.63492063492063</v>
      </c>
      <c r="DH20" s="65"/>
      <c r="DI20" s="65"/>
      <c r="DJ20" s="66"/>
      <c r="DK20" s="65"/>
      <c r="DL20" s="65"/>
      <c r="DM20" s="66"/>
      <c r="DN20" s="65"/>
      <c r="DO20" s="65"/>
      <c r="DP20" s="66"/>
      <c r="DQ20" s="65"/>
      <c r="DR20" s="65"/>
      <c r="DS20" s="66"/>
      <c r="DT20" s="67">
        <v>24</v>
      </c>
      <c r="DU20" s="92">
        <v>1</v>
      </c>
      <c r="DV20" s="68">
        <f t="shared" si="34"/>
        <v>100</v>
      </c>
      <c r="DW20" s="67">
        <v>55</v>
      </c>
      <c r="DX20" s="92">
        <v>1</v>
      </c>
      <c r="DY20" s="68">
        <f t="shared" si="33"/>
        <v>110.00000000000001</v>
      </c>
      <c r="DZ20" s="66"/>
      <c r="EA20" s="66"/>
      <c r="EB20" s="66"/>
      <c r="EC20" s="67">
        <v>62</v>
      </c>
      <c r="ED20" s="92">
        <v>1</v>
      </c>
      <c r="EE20" s="68">
        <f t="shared" si="36"/>
        <v>112.72727272727272</v>
      </c>
      <c r="EF20" s="67">
        <v>318</v>
      </c>
      <c r="EG20" s="92">
        <v>1</v>
      </c>
      <c r="EH20" s="68">
        <f t="shared" si="21"/>
        <v>99.686520376175551</v>
      </c>
      <c r="EI20" s="65"/>
      <c r="EJ20" s="65"/>
      <c r="EK20" s="66"/>
      <c r="EL20" s="67">
        <v>87</v>
      </c>
      <c r="EM20" s="92">
        <v>1</v>
      </c>
      <c r="EN20" s="68">
        <f t="shared" si="22"/>
        <v>104.81927710843372</v>
      </c>
      <c r="EO20" s="67">
        <v>48</v>
      </c>
      <c r="EP20" s="92">
        <v>1</v>
      </c>
      <c r="EQ20" s="68">
        <f t="shared" si="37"/>
        <v>111.62790697674419</v>
      </c>
      <c r="ER20" s="65"/>
      <c r="ES20" s="65"/>
      <c r="ET20" s="66"/>
      <c r="EU20" s="65"/>
      <c r="EV20" s="65"/>
      <c r="EW20" s="66"/>
      <c r="EX20" s="65"/>
      <c r="EY20" s="65"/>
      <c r="EZ20" s="66"/>
      <c r="FA20" s="67">
        <v>5120</v>
      </c>
      <c r="FB20" s="92">
        <v>1</v>
      </c>
      <c r="FC20" s="68">
        <f t="shared" si="23"/>
        <v>109.30828351836037</v>
      </c>
      <c r="FD20" s="67">
        <v>94</v>
      </c>
      <c r="FE20" s="92">
        <v>1</v>
      </c>
      <c r="FF20" s="68">
        <f t="shared" si="24"/>
        <v>93.069306930693074</v>
      </c>
      <c r="FG20" s="65"/>
      <c r="FH20" s="65"/>
      <c r="FI20" s="66"/>
      <c r="FJ20" s="67">
        <v>114</v>
      </c>
      <c r="FK20" s="92">
        <v>1</v>
      </c>
      <c r="FL20" s="68">
        <f t="shared" si="31"/>
        <v>95.798319327731093</v>
      </c>
      <c r="FM20" s="65"/>
      <c r="FN20" s="65"/>
      <c r="FO20" s="66"/>
      <c r="FP20" s="65"/>
      <c r="FQ20" s="65"/>
      <c r="FR20" s="66"/>
      <c r="FS20" s="67">
        <v>423</v>
      </c>
      <c r="FT20" s="92">
        <v>1</v>
      </c>
      <c r="FU20" s="68">
        <f t="shared" si="25"/>
        <v>106.01503759398496</v>
      </c>
      <c r="FV20" s="67">
        <v>1187</v>
      </c>
      <c r="FW20" s="92">
        <v>1</v>
      </c>
      <c r="FX20" s="68">
        <f t="shared" si="26"/>
        <v>111.14232209737828</v>
      </c>
      <c r="FY20" s="65"/>
      <c r="FZ20" s="65"/>
      <c r="GA20" s="66"/>
      <c r="GB20" s="65"/>
      <c r="GC20" s="65"/>
      <c r="GD20" s="66"/>
      <c r="GE20" s="65"/>
      <c r="GF20" s="65"/>
      <c r="GG20" s="66"/>
      <c r="GH20" s="65"/>
      <c r="GI20" s="65"/>
      <c r="GJ20" s="66"/>
      <c r="GK20" s="65"/>
      <c r="GL20" s="65"/>
      <c r="GM20" s="66"/>
      <c r="GN20" s="65"/>
      <c r="GO20" s="65"/>
      <c r="GP20" s="66"/>
      <c r="GQ20" s="67">
        <v>74</v>
      </c>
      <c r="GR20" s="92">
        <v>1</v>
      </c>
      <c r="GS20" s="68">
        <f t="shared" ref="GS20:GS52" si="42">SUM(GQ20/GQ19*100)</f>
        <v>1480</v>
      </c>
      <c r="GT20" s="65"/>
      <c r="GU20" s="65"/>
      <c r="GV20" s="66"/>
      <c r="GW20" s="65"/>
      <c r="GX20" s="65"/>
      <c r="GY20" s="66"/>
      <c r="GZ20" s="65"/>
      <c r="HA20" s="65"/>
      <c r="HB20" s="66"/>
      <c r="HC20" s="65"/>
      <c r="HD20" s="65"/>
      <c r="HE20" s="66"/>
      <c r="HF20" s="65"/>
      <c r="HG20" s="65"/>
      <c r="HH20" s="66"/>
      <c r="HI20" s="67">
        <v>147</v>
      </c>
      <c r="HJ20" s="92">
        <v>1</v>
      </c>
      <c r="HK20" s="68">
        <f t="shared" si="32"/>
        <v>105.75539568345324</v>
      </c>
      <c r="HL20" s="65"/>
      <c r="HM20" s="65"/>
      <c r="HN20" s="66"/>
      <c r="HO20" s="65"/>
      <c r="HP20" s="65"/>
      <c r="HQ20" s="66"/>
      <c r="HR20" s="65"/>
      <c r="HS20" s="65"/>
      <c r="HT20" s="66"/>
      <c r="HU20" s="65"/>
      <c r="HV20" s="65"/>
      <c r="HW20" s="66"/>
      <c r="HX20" s="65"/>
      <c r="HY20" s="65"/>
      <c r="HZ20" s="66"/>
      <c r="IA20" s="67">
        <v>18</v>
      </c>
      <c r="IB20" s="92">
        <v>1</v>
      </c>
      <c r="IC20" s="68">
        <f t="shared" si="40"/>
        <v>200</v>
      </c>
      <c r="ID20" s="69"/>
      <c r="IE20" s="98">
        <f t="shared" si="1"/>
        <v>9573</v>
      </c>
      <c r="IF20" s="100">
        <f t="shared" si="2"/>
        <v>22</v>
      </c>
      <c r="IG20" s="86">
        <f t="shared" si="27"/>
        <v>108.61130020422056</v>
      </c>
      <c r="IH20" s="69"/>
      <c r="II20" s="70">
        <f t="shared" si="3"/>
        <v>6819</v>
      </c>
      <c r="IJ20" s="70">
        <f t="shared" si="4"/>
        <v>6</v>
      </c>
      <c r="IK20" s="86">
        <f t="shared" si="28"/>
        <v>108.16941624365481</v>
      </c>
      <c r="IL20" s="70">
        <f t="shared" si="5"/>
        <v>1187</v>
      </c>
      <c r="IM20" s="70">
        <f t="shared" si="6"/>
        <v>1</v>
      </c>
      <c r="IN20" s="86">
        <f t="shared" si="29"/>
        <v>111.14232209737828</v>
      </c>
      <c r="IO20" s="70">
        <f t="shared" si="7"/>
        <v>483</v>
      </c>
      <c r="IP20" s="70">
        <f t="shared" si="8"/>
        <v>2</v>
      </c>
      <c r="IQ20" s="86">
        <f t="shared" si="30"/>
        <v>105.4585152838428</v>
      </c>
      <c r="IS20" s="219">
        <f t="shared" si="9"/>
        <v>7771</v>
      </c>
      <c r="IT20" s="31">
        <f t="shared" si="10"/>
        <v>788</v>
      </c>
      <c r="IU20" s="31">
        <f t="shared" si="11"/>
        <v>339</v>
      </c>
      <c r="IV20" s="31">
        <f t="shared" si="12"/>
        <v>306</v>
      </c>
      <c r="IW20" s="31">
        <f t="shared" si="13"/>
        <v>152</v>
      </c>
      <c r="IX20" s="31">
        <f t="shared" si="14"/>
        <v>217</v>
      </c>
      <c r="IY20" s="31">
        <f t="shared" si="15"/>
        <v>0</v>
      </c>
      <c r="IZ20" s="217">
        <v>0</v>
      </c>
      <c r="JA20" s="31">
        <f t="shared" si="16"/>
        <v>0</v>
      </c>
      <c r="JB20" s="220">
        <f t="shared" si="0"/>
        <v>9573</v>
      </c>
    </row>
    <row r="21" spans="2:262">
      <c r="B21" s="63" t="s">
        <v>256</v>
      </c>
      <c r="C21" s="64" t="s">
        <v>16</v>
      </c>
      <c r="D21" s="67">
        <v>11</v>
      </c>
      <c r="E21" s="92">
        <v>1</v>
      </c>
      <c r="F21" s="66"/>
      <c r="G21" s="65"/>
      <c r="H21" s="71"/>
      <c r="I21" s="66"/>
      <c r="J21" s="65"/>
      <c r="K21" s="71"/>
      <c r="L21" s="66"/>
      <c r="M21" s="65"/>
      <c r="N21" s="71"/>
      <c r="O21" s="66"/>
      <c r="P21" s="67">
        <v>344</v>
      </c>
      <c r="Q21" s="92">
        <v>1</v>
      </c>
      <c r="R21" s="68">
        <f t="shared" si="17"/>
        <v>112.41830065359477</v>
      </c>
      <c r="S21" s="65"/>
      <c r="T21" s="71"/>
      <c r="U21" s="66"/>
      <c r="V21" s="65"/>
      <c r="W21" s="71"/>
      <c r="X21" s="66"/>
      <c r="Y21" s="65"/>
      <c r="Z21" s="71"/>
      <c r="AA21" s="66"/>
      <c r="AB21" s="67">
        <v>3</v>
      </c>
      <c r="AC21" s="92">
        <v>1</v>
      </c>
      <c r="AD21" s="68">
        <f t="shared" si="41"/>
        <v>100</v>
      </c>
      <c r="AE21" s="65"/>
      <c r="AF21" s="71"/>
      <c r="AG21" s="66"/>
      <c r="AH21" s="65"/>
      <c r="AI21" s="71"/>
      <c r="AJ21" s="66"/>
      <c r="AK21" s="67">
        <v>37</v>
      </c>
      <c r="AL21" s="92">
        <v>1</v>
      </c>
      <c r="AM21" s="68">
        <f t="shared" si="35"/>
        <v>92.5</v>
      </c>
      <c r="AN21" s="65"/>
      <c r="AO21" s="71"/>
      <c r="AP21" s="66"/>
      <c r="AQ21" s="65"/>
      <c r="AR21" s="71"/>
      <c r="AS21" s="66"/>
      <c r="AT21" s="67">
        <v>754</v>
      </c>
      <c r="AU21" s="92">
        <v>1</v>
      </c>
      <c r="AV21" s="68">
        <f t="shared" si="18"/>
        <v>110.07299270072993</v>
      </c>
      <c r="AW21" s="67">
        <v>71</v>
      </c>
      <c r="AX21" s="92">
        <v>1</v>
      </c>
      <c r="AY21" s="68">
        <f t="shared" si="38"/>
        <v>118.33333333333333</v>
      </c>
      <c r="AZ21" s="65"/>
      <c r="BA21" s="71"/>
      <c r="BB21" s="66"/>
      <c r="BC21" s="65"/>
      <c r="BD21" s="71"/>
      <c r="BE21" s="66"/>
      <c r="BF21" s="65"/>
      <c r="BG21" s="71"/>
      <c r="BH21" s="66"/>
      <c r="BI21" s="65"/>
      <c r="BJ21" s="71"/>
      <c r="BK21" s="66"/>
      <c r="BL21" s="65"/>
      <c r="BM21" s="71"/>
      <c r="BN21" s="66"/>
      <c r="BO21" s="67">
        <v>381</v>
      </c>
      <c r="BP21" s="92">
        <v>1</v>
      </c>
      <c r="BQ21" s="68">
        <f t="shared" si="19"/>
        <v>112.38938053097345</v>
      </c>
      <c r="BR21" s="65"/>
      <c r="BS21" s="65"/>
      <c r="BT21" s="66"/>
      <c r="BU21" s="65"/>
      <c r="BV21" s="65"/>
      <c r="BW21" s="66"/>
      <c r="BX21" s="65"/>
      <c r="BY21" s="71"/>
      <c r="BZ21" s="66"/>
      <c r="CA21" s="65"/>
      <c r="CB21" s="71"/>
      <c r="CC21" s="66"/>
      <c r="CD21" s="65"/>
      <c r="CE21" s="71"/>
      <c r="CF21" s="66"/>
      <c r="CG21" s="67">
        <v>242</v>
      </c>
      <c r="CH21" s="92">
        <v>1</v>
      </c>
      <c r="CI21" s="68">
        <f t="shared" si="20"/>
        <v>111.52073732718894</v>
      </c>
      <c r="CJ21" s="65"/>
      <c r="CK21" s="65"/>
      <c r="CL21" s="66"/>
      <c r="CM21" s="65"/>
      <c r="CN21" s="65"/>
      <c r="CO21" s="66"/>
      <c r="CP21" s="65"/>
      <c r="CQ21" s="65"/>
      <c r="CR21" s="66"/>
      <c r="CS21" s="65"/>
      <c r="CT21" s="65"/>
      <c r="CU21" s="66"/>
      <c r="CV21" s="65"/>
      <c r="CW21" s="71"/>
      <c r="CX21" s="66"/>
      <c r="CY21" s="65"/>
      <c r="CZ21" s="71"/>
      <c r="DA21" s="66"/>
      <c r="DB21" s="65"/>
      <c r="DC21" s="71"/>
      <c r="DD21" s="66"/>
      <c r="DE21" s="67">
        <v>177</v>
      </c>
      <c r="DF21" s="92">
        <v>1</v>
      </c>
      <c r="DG21" s="68">
        <f t="shared" si="39"/>
        <v>116.44736842105263</v>
      </c>
      <c r="DH21" s="65"/>
      <c r="DI21" s="65"/>
      <c r="DJ21" s="66"/>
      <c r="DK21" s="65"/>
      <c r="DL21" s="65"/>
      <c r="DM21" s="66"/>
      <c r="DN21" s="65"/>
      <c r="DO21" s="65"/>
      <c r="DP21" s="66"/>
      <c r="DQ21" s="65"/>
      <c r="DR21" s="65"/>
      <c r="DS21" s="66"/>
      <c r="DT21" s="67">
        <v>47</v>
      </c>
      <c r="DU21" s="92">
        <v>1</v>
      </c>
      <c r="DV21" s="68">
        <f t="shared" si="34"/>
        <v>195.83333333333331</v>
      </c>
      <c r="DW21" s="67">
        <v>57</v>
      </c>
      <c r="DX21" s="92">
        <v>1</v>
      </c>
      <c r="DY21" s="68">
        <f t="shared" si="33"/>
        <v>103.63636363636364</v>
      </c>
      <c r="DZ21" s="66"/>
      <c r="EA21" s="66"/>
      <c r="EB21" s="66"/>
      <c r="EC21" s="67">
        <v>80</v>
      </c>
      <c r="ED21" s="92">
        <v>1</v>
      </c>
      <c r="EE21" s="68">
        <f t="shared" si="36"/>
        <v>129.03225806451613</v>
      </c>
      <c r="EF21" s="67">
        <v>358</v>
      </c>
      <c r="EG21" s="92">
        <v>1</v>
      </c>
      <c r="EH21" s="68">
        <f t="shared" si="21"/>
        <v>112.57861635220125</v>
      </c>
      <c r="EI21" s="65"/>
      <c r="EJ21" s="65"/>
      <c r="EK21" s="66"/>
      <c r="EL21" s="67">
        <v>93</v>
      </c>
      <c r="EM21" s="92">
        <v>1</v>
      </c>
      <c r="EN21" s="68">
        <f t="shared" si="22"/>
        <v>106.89655172413792</v>
      </c>
      <c r="EO21" s="67">
        <v>51</v>
      </c>
      <c r="EP21" s="92">
        <v>1</v>
      </c>
      <c r="EQ21" s="68">
        <f t="shared" si="37"/>
        <v>106.25</v>
      </c>
      <c r="ER21" s="65"/>
      <c r="ES21" s="65"/>
      <c r="ET21" s="66"/>
      <c r="EU21" s="65"/>
      <c r="EV21" s="65"/>
      <c r="EW21" s="66"/>
      <c r="EX21" s="65"/>
      <c r="EY21" s="65"/>
      <c r="EZ21" s="66"/>
      <c r="FA21" s="67">
        <v>5794</v>
      </c>
      <c r="FB21" s="92">
        <v>1</v>
      </c>
      <c r="FC21" s="68">
        <f t="shared" si="23"/>
        <v>113.1640625</v>
      </c>
      <c r="FD21" s="67">
        <v>96</v>
      </c>
      <c r="FE21" s="92">
        <v>1</v>
      </c>
      <c r="FF21" s="68">
        <f t="shared" si="24"/>
        <v>102.12765957446808</v>
      </c>
      <c r="FG21" s="65"/>
      <c r="FH21" s="65"/>
      <c r="FI21" s="66"/>
      <c r="FJ21" s="67">
        <v>93</v>
      </c>
      <c r="FK21" s="92">
        <v>1</v>
      </c>
      <c r="FL21" s="68">
        <f t="shared" si="31"/>
        <v>81.578947368421055</v>
      </c>
      <c r="FM21" s="65"/>
      <c r="FN21" s="65"/>
      <c r="FO21" s="66"/>
      <c r="FP21" s="65"/>
      <c r="FQ21" s="65"/>
      <c r="FR21" s="66"/>
      <c r="FS21" s="67">
        <v>565</v>
      </c>
      <c r="FT21" s="92">
        <v>1</v>
      </c>
      <c r="FU21" s="68">
        <f t="shared" si="25"/>
        <v>133.56973995271869</v>
      </c>
      <c r="FV21" s="67">
        <v>1388</v>
      </c>
      <c r="FW21" s="92">
        <v>1</v>
      </c>
      <c r="FX21" s="68">
        <f t="shared" si="26"/>
        <v>116.93344566133108</v>
      </c>
      <c r="FY21" s="65"/>
      <c r="FZ21" s="65"/>
      <c r="GA21" s="66"/>
      <c r="GB21" s="65"/>
      <c r="GC21" s="65"/>
      <c r="GD21" s="66"/>
      <c r="GE21" s="65"/>
      <c r="GF21" s="65"/>
      <c r="GG21" s="66"/>
      <c r="GH21" s="65"/>
      <c r="GI21" s="65"/>
      <c r="GJ21" s="66"/>
      <c r="GK21" s="65"/>
      <c r="GL21" s="65"/>
      <c r="GM21" s="66"/>
      <c r="GN21" s="65"/>
      <c r="GO21" s="65"/>
      <c r="GP21" s="66"/>
      <c r="GQ21" s="67">
        <v>80</v>
      </c>
      <c r="GR21" s="92">
        <v>1</v>
      </c>
      <c r="GS21" s="68">
        <f t="shared" si="42"/>
        <v>108.10810810810811</v>
      </c>
      <c r="GT21" s="65"/>
      <c r="GU21" s="65"/>
      <c r="GV21" s="66"/>
      <c r="GW21" s="65"/>
      <c r="GX21" s="65"/>
      <c r="GY21" s="66"/>
      <c r="GZ21" s="65"/>
      <c r="HA21" s="65"/>
      <c r="HB21" s="66"/>
      <c r="HC21" s="65"/>
      <c r="HD21" s="65"/>
      <c r="HE21" s="66"/>
      <c r="HF21" s="65"/>
      <c r="HG21" s="65"/>
      <c r="HH21" s="66"/>
      <c r="HI21" s="67">
        <v>178</v>
      </c>
      <c r="HJ21" s="92">
        <v>1</v>
      </c>
      <c r="HK21" s="68">
        <f t="shared" si="32"/>
        <v>121.08843537414967</v>
      </c>
      <c r="HL21" s="65"/>
      <c r="HM21" s="65"/>
      <c r="HN21" s="66"/>
      <c r="HO21" s="65"/>
      <c r="HP21" s="65"/>
      <c r="HQ21" s="66"/>
      <c r="HR21" s="65"/>
      <c r="HS21" s="65"/>
      <c r="HT21" s="66"/>
      <c r="HU21" s="65"/>
      <c r="HV21" s="65"/>
      <c r="HW21" s="66"/>
      <c r="HX21" s="65"/>
      <c r="HY21" s="65"/>
      <c r="HZ21" s="66"/>
      <c r="IA21" s="67">
        <v>18</v>
      </c>
      <c r="IB21" s="92">
        <v>1</v>
      </c>
      <c r="IC21" s="68">
        <f t="shared" si="40"/>
        <v>100</v>
      </c>
      <c r="ID21" s="69"/>
      <c r="IE21" s="98">
        <f t="shared" si="1"/>
        <v>10918</v>
      </c>
      <c r="IF21" s="100">
        <f t="shared" si="2"/>
        <v>23</v>
      </c>
      <c r="IG21" s="86">
        <f t="shared" si="27"/>
        <v>114.04993210069989</v>
      </c>
      <c r="IH21" s="69"/>
      <c r="II21" s="70">
        <f t="shared" si="3"/>
        <v>7703</v>
      </c>
      <c r="IJ21" s="70">
        <f t="shared" si="4"/>
        <v>7</v>
      </c>
      <c r="IK21" s="86">
        <f t="shared" si="28"/>
        <v>112.96377768001173</v>
      </c>
      <c r="IL21" s="70">
        <f t="shared" si="5"/>
        <v>1388</v>
      </c>
      <c r="IM21" s="70">
        <f t="shared" si="6"/>
        <v>1</v>
      </c>
      <c r="IN21" s="86">
        <f t="shared" si="29"/>
        <v>116.93344566133108</v>
      </c>
      <c r="IO21" s="70">
        <f t="shared" si="7"/>
        <v>636</v>
      </c>
      <c r="IP21" s="70">
        <f t="shared" si="8"/>
        <v>2</v>
      </c>
      <c r="IQ21" s="86">
        <f t="shared" si="30"/>
        <v>131.67701863354037</v>
      </c>
      <c r="IS21" s="219">
        <f t="shared" si="9"/>
        <v>8898</v>
      </c>
      <c r="IT21" s="31">
        <f t="shared" si="10"/>
        <v>865</v>
      </c>
      <c r="IU21" s="31">
        <f t="shared" si="11"/>
        <v>381</v>
      </c>
      <c r="IV21" s="31">
        <f t="shared" si="12"/>
        <v>344</v>
      </c>
      <c r="IW21" s="31">
        <f t="shared" si="13"/>
        <v>177</v>
      </c>
      <c r="IX21" s="31">
        <f t="shared" si="14"/>
        <v>242</v>
      </c>
      <c r="IY21" s="31">
        <f t="shared" si="15"/>
        <v>11</v>
      </c>
      <c r="IZ21" s="217">
        <v>0</v>
      </c>
      <c r="JA21" s="31">
        <f t="shared" si="16"/>
        <v>0</v>
      </c>
      <c r="JB21" s="220">
        <f t="shared" si="0"/>
        <v>10918</v>
      </c>
    </row>
    <row r="22" spans="2:262">
      <c r="B22" s="63" t="s">
        <v>257</v>
      </c>
      <c r="C22" s="64" t="s">
        <v>17</v>
      </c>
      <c r="D22" s="67">
        <v>22</v>
      </c>
      <c r="E22" s="92">
        <v>1</v>
      </c>
      <c r="F22" s="68">
        <f t="shared" ref="F22:F37" si="43">SUM(D22/D21*100)</f>
        <v>200</v>
      </c>
      <c r="G22" s="65"/>
      <c r="H22" s="71"/>
      <c r="I22" s="66"/>
      <c r="J22" s="65"/>
      <c r="K22" s="71"/>
      <c r="L22" s="66"/>
      <c r="M22" s="65"/>
      <c r="N22" s="71"/>
      <c r="O22" s="66"/>
      <c r="P22" s="67">
        <v>354</v>
      </c>
      <c r="Q22" s="92">
        <v>1</v>
      </c>
      <c r="R22" s="68">
        <f t="shared" si="17"/>
        <v>102.90697674418605</v>
      </c>
      <c r="S22" s="65"/>
      <c r="T22" s="71"/>
      <c r="U22" s="66"/>
      <c r="V22" s="65"/>
      <c r="W22" s="71"/>
      <c r="X22" s="66"/>
      <c r="Y22" s="65"/>
      <c r="Z22" s="71"/>
      <c r="AA22" s="66"/>
      <c r="AB22" s="67">
        <v>2</v>
      </c>
      <c r="AC22" s="92">
        <v>1</v>
      </c>
      <c r="AD22" s="68">
        <f t="shared" si="41"/>
        <v>66.666666666666657</v>
      </c>
      <c r="AE22" s="65"/>
      <c r="AF22" s="71"/>
      <c r="AG22" s="66"/>
      <c r="AH22" s="65"/>
      <c r="AI22" s="71"/>
      <c r="AJ22" s="66"/>
      <c r="AK22" s="67">
        <v>34</v>
      </c>
      <c r="AL22" s="92">
        <v>1</v>
      </c>
      <c r="AM22" s="68">
        <f t="shared" si="35"/>
        <v>91.891891891891902</v>
      </c>
      <c r="AN22" s="65"/>
      <c r="AO22" s="71"/>
      <c r="AP22" s="66"/>
      <c r="AQ22" s="65"/>
      <c r="AR22" s="71"/>
      <c r="AS22" s="66"/>
      <c r="AT22" s="67">
        <v>798</v>
      </c>
      <c r="AU22" s="92">
        <v>1</v>
      </c>
      <c r="AV22" s="68">
        <f t="shared" si="18"/>
        <v>105.83554376657824</v>
      </c>
      <c r="AW22" s="67">
        <v>73</v>
      </c>
      <c r="AX22" s="92">
        <v>1</v>
      </c>
      <c r="AY22" s="68">
        <f t="shared" si="38"/>
        <v>102.8169014084507</v>
      </c>
      <c r="AZ22" s="65"/>
      <c r="BA22" s="71"/>
      <c r="BB22" s="66"/>
      <c r="BC22" s="65"/>
      <c r="BD22" s="71"/>
      <c r="BE22" s="66"/>
      <c r="BF22" s="65"/>
      <c r="BG22" s="71"/>
      <c r="BH22" s="66"/>
      <c r="BI22" s="65"/>
      <c r="BJ22" s="71"/>
      <c r="BK22" s="66"/>
      <c r="BL22" s="65"/>
      <c r="BM22" s="71"/>
      <c r="BN22" s="66"/>
      <c r="BO22" s="67">
        <v>442</v>
      </c>
      <c r="BP22" s="92">
        <v>1</v>
      </c>
      <c r="BQ22" s="68">
        <f t="shared" si="19"/>
        <v>116.01049868766404</v>
      </c>
      <c r="BR22" s="65"/>
      <c r="BS22" s="65"/>
      <c r="BT22" s="66"/>
      <c r="BU22" s="65"/>
      <c r="BV22" s="65"/>
      <c r="BW22" s="66"/>
      <c r="BX22" s="65"/>
      <c r="BY22" s="71"/>
      <c r="BZ22" s="66"/>
      <c r="CA22" s="65"/>
      <c r="CB22" s="71"/>
      <c r="CC22" s="66"/>
      <c r="CD22" s="65"/>
      <c r="CE22" s="71"/>
      <c r="CF22" s="66"/>
      <c r="CG22" s="67">
        <v>278</v>
      </c>
      <c r="CH22" s="92">
        <v>1</v>
      </c>
      <c r="CI22" s="68">
        <f t="shared" si="20"/>
        <v>114.87603305785123</v>
      </c>
      <c r="CJ22" s="65"/>
      <c r="CK22" s="65"/>
      <c r="CL22" s="66"/>
      <c r="CM22" s="65"/>
      <c r="CN22" s="65"/>
      <c r="CO22" s="66"/>
      <c r="CP22" s="65"/>
      <c r="CQ22" s="65"/>
      <c r="CR22" s="66"/>
      <c r="CS22" s="65"/>
      <c r="CT22" s="65"/>
      <c r="CU22" s="66"/>
      <c r="CV22" s="65"/>
      <c r="CW22" s="71"/>
      <c r="CX22" s="66"/>
      <c r="CY22" s="65"/>
      <c r="CZ22" s="71"/>
      <c r="DA22" s="66"/>
      <c r="DB22" s="65"/>
      <c r="DC22" s="71"/>
      <c r="DD22" s="66"/>
      <c r="DE22" s="67">
        <v>195</v>
      </c>
      <c r="DF22" s="92">
        <v>1</v>
      </c>
      <c r="DG22" s="68">
        <f t="shared" si="39"/>
        <v>110.16949152542372</v>
      </c>
      <c r="DH22" s="65"/>
      <c r="DI22" s="65"/>
      <c r="DJ22" s="66"/>
      <c r="DK22" s="65"/>
      <c r="DL22" s="65"/>
      <c r="DM22" s="66"/>
      <c r="DN22" s="65"/>
      <c r="DO22" s="65"/>
      <c r="DP22" s="66"/>
      <c r="DQ22" s="65"/>
      <c r="DR22" s="65"/>
      <c r="DS22" s="66"/>
      <c r="DT22" s="67">
        <v>56</v>
      </c>
      <c r="DU22" s="92">
        <v>1</v>
      </c>
      <c r="DV22" s="68">
        <f t="shared" si="34"/>
        <v>119.14893617021276</v>
      </c>
      <c r="DW22" s="67">
        <v>50</v>
      </c>
      <c r="DX22" s="92">
        <v>1</v>
      </c>
      <c r="DY22" s="68">
        <f t="shared" si="33"/>
        <v>87.719298245614027</v>
      </c>
      <c r="DZ22" s="66"/>
      <c r="EA22" s="66"/>
      <c r="EB22" s="66"/>
      <c r="EC22" s="67">
        <v>79</v>
      </c>
      <c r="ED22" s="92">
        <v>1</v>
      </c>
      <c r="EE22" s="68">
        <f t="shared" si="36"/>
        <v>98.75</v>
      </c>
      <c r="EF22" s="67">
        <v>365</v>
      </c>
      <c r="EG22" s="92">
        <v>1</v>
      </c>
      <c r="EH22" s="68">
        <f t="shared" si="21"/>
        <v>101.95530726256983</v>
      </c>
      <c r="EI22" s="65"/>
      <c r="EJ22" s="65"/>
      <c r="EK22" s="66"/>
      <c r="EL22" s="67">
        <v>97</v>
      </c>
      <c r="EM22" s="92">
        <v>1</v>
      </c>
      <c r="EN22" s="68">
        <f t="shared" si="22"/>
        <v>104.3010752688172</v>
      </c>
      <c r="EO22" s="67">
        <v>50</v>
      </c>
      <c r="EP22" s="92">
        <v>1</v>
      </c>
      <c r="EQ22" s="68">
        <f t="shared" si="37"/>
        <v>98.039215686274503</v>
      </c>
      <c r="ER22" s="65"/>
      <c r="ES22" s="65"/>
      <c r="ET22" s="66"/>
      <c r="EU22" s="65"/>
      <c r="EV22" s="65"/>
      <c r="EW22" s="66"/>
      <c r="EX22" s="65"/>
      <c r="EY22" s="65"/>
      <c r="EZ22" s="66"/>
      <c r="FA22" s="67">
        <v>6230</v>
      </c>
      <c r="FB22" s="92">
        <v>1</v>
      </c>
      <c r="FC22" s="68">
        <f t="shared" si="23"/>
        <v>107.52502588885054</v>
      </c>
      <c r="FD22" s="67">
        <v>98</v>
      </c>
      <c r="FE22" s="92">
        <v>1</v>
      </c>
      <c r="FF22" s="68">
        <f t="shared" si="24"/>
        <v>102.08333333333333</v>
      </c>
      <c r="FG22" s="65"/>
      <c r="FH22" s="65"/>
      <c r="FI22" s="66"/>
      <c r="FJ22" s="67">
        <v>103</v>
      </c>
      <c r="FK22" s="92">
        <v>1</v>
      </c>
      <c r="FL22" s="68">
        <f t="shared" si="31"/>
        <v>110.75268817204301</v>
      </c>
      <c r="FM22" s="65"/>
      <c r="FN22" s="65"/>
      <c r="FO22" s="66"/>
      <c r="FP22" s="65"/>
      <c r="FQ22" s="65"/>
      <c r="FR22" s="66"/>
      <c r="FS22" s="67">
        <v>654</v>
      </c>
      <c r="FT22" s="92">
        <v>1</v>
      </c>
      <c r="FU22" s="68">
        <f t="shared" si="25"/>
        <v>115.75221238938053</v>
      </c>
      <c r="FV22" s="67">
        <v>1444</v>
      </c>
      <c r="FW22" s="92">
        <v>1</v>
      </c>
      <c r="FX22" s="68">
        <f t="shared" si="26"/>
        <v>104.03458213256485</v>
      </c>
      <c r="FY22" s="65"/>
      <c r="FZ22" s="65"/>
      <c r="GA22" s="66"/>
      <c r="GB22" s="65"/>
      <c r="GC22" s="65"/>
      <c r="GD22" s="66"/>
      <c r="GE22" s="65"/>
      <c r="GF22" s="65"/>
      <c r="GG22" s="66"/>
      <c r="GH22" s="65"/>
      <c r="GI22" s="65"/>
      <c r="GJ22" s="66"/>
      <c r="GK22" s="65"/>
      <c r="GL22" s="65"/>
      <c r="GM22" s="66"/>
      <c r="GN22" s="65"/>
      <c r="GO22" s="65"/>
      <c r="GP22" s="66"/>
      <c r="GQ22" s="67">
        <v>85</v>
      </c>
      <c r="GR22" s="92">
        <v>1</v>
      </c>
      <c r="GS22" s="68">
        <f t="shared" si="42"/>
        <v>106.25</v>
      </c>
      <c r="GT22" s="65"/>
      <c r="GU22" s="65"/>
      <c r="GV22" s="66"/>
      <c r="GW22" s="65"/>
      <c r="GX22" s="65"/>
      <c r="GY22" s="66"/>
      <c r="GZ22" s="65"/>
      <c r="HA22" s="65"/>
      <c r="HB22" s="66"/>
      <c r="HC22" s="65"/>
      <c r="HD22" s="65"/>
      <c r="HE22" s="66"/>
      <c r="HF22" s="65"/>
      <c r="HG22" s="65"/>
      <c r="HH22" s="66"/>
      <c r="HI22" s="67">
        <v>198</v>
      </c>
      <c r="HJ22" s="92">
        <v>1</v>
      </c>
      <c r="HK22" s="68">
        <f t="shared" si="32"/>
        <v>111.23595505617978</v>
      </c>
      <c r="HL22" s="65"/>
      <c r="HM22" s="65"/>
      <c r="HN22" s="66"/>
      <c r="HO22" s="65"/>
      <c r="HP22" s="65"/>
      <c r="HQ22" s="66"/>
      <c r="HR22" s="65"/>
      <c r="HS22" s="65"/>
      <c r="HT22" s="66"/>
      <c r="HU22" s="65"/>
      <c r="HV22" s="65"/>
      <c r="HW22" s="66"/>
      <c r="HX22" s="65"/>
      <c r="HY22" s="65"/>
      <c r="HZ22" s="66"/>
      <c r="IA22" s="67">
        <v>19</v>
      </c>
      <c r="IB22" s="92">
        <v>1</v>
      </c>
      <c r="IC22" s="68">
        <f t="shared" si="40"/>
        <v>105.55555555555556</v>
      </c>
      <c r="ID22" s="69"/>
      <c r="IE22" s="98">
        <f t="shared" si="1"/>
        <v>11726</v>
      </c>
      <c r="IF22" s="100">
        <f t="shared" si="2"/>
        <v>23</v>
      </c>
      <c r="IG22" s="86">
        <f t="shared" si="27"/>
        <v>107.40062282469316</v>
      </c>
      <c r="IH22" s="69"/>
      <c r="II22" s="70">
        <f t="shared" si="3"/>
        <v>8319</v>
      </c>
      <c r="IJ22" s="70">
        <f t="shared" si="4"/>
        <v>7</v>
      </c>
      <c r="IK22" s="86">
        <f t="shared" si="28"/>
        <v>107.9968843307802</v>
      </c>
      <c r="IL22" s="70">
        <f t="shared" si="5"/>
        <v>1444</v>
      </c>
      <c r="IM22" s="70">
        <f t="shared" si="6"/>
        <v>1</v>
      </c>
      <c r="IN22" s="86">
        <f t="shared" si="29"/>
        <v>104.03458213256485</v>
      </c>
      <c r="IO22" s="70">
        <f t="shared" si="7"/>
        <v>727</v>
      </c>
      <c r="IP22" s="70">
        <f t="shared" si="8"/>
        <v>2</v>
      </c>
      <c r="IQ22" s="86">
        <f t="shared" si="30"/>
        <v>114.30817610062893</v>
      </c>
      <c r="IS22" s="219">
        <f t="shared" si="9"/>
        <v>9528</v>
      </c>
      <c r="IT22" s="31">
        <f t="shared" si="10"/>
        <v>907</v>
      </c>
      <c r="IU22" s="31">
        <f t="shared" si="11"/>
        <v>442</v>
      </c>
      <c r="IV22" s="31">
        <f t="shared" si="12"/>
        <v>354</v>
      </c>
      <c r="IW22" s="31">
        <f t="shared" si="13"/>
        <v>195</v>
      </c>
      <c r="IX22" s="31">
        <f t="shared" si="14"/>
        <v>278</v>
      </c>
      <c r="IY22" s="31">
        <f t="shared" si="15"/>
        <v>22</v>
      </c>
      <c r="IZ22" s="217">
        <v>0</v>
      </c>
      <c r="JA22" s="31">
        <f t="shared" si="16"/>
        <v>0</v>
      </c>
      <c r="JB22" s="220">
        <f t="shared" si="0"/>
        <v>11726</v>
      </c>
    </row>
    <row r="23" spans="2:262">
      <c r="B23" s="63" t="s">
        <v>258</v>
      </c>
      <c r="C23" s="64" t="s">
        <v>18</v>
      </c>
      <c r="D23" s="67">
        <v>29</v>
      </c>
      <c r="E23" s="92">
        <v>1</v>
      </c>
      <c r="F23" s="68">
        <f t="shared" si="43"/>
        <v>131.81818181818181</v>
      </c>
      <c r="G23" s="65"/>
      <c r="H23" s="71"/>
      <c r="I23" s="66"/>
      <c r="J23" s="65"/>
      <c r="K23" s="71"/>
      <c r="L23" s="66"/>
      <c r="M23" s="65"/>
      <c r="N23" s="71"/>
      <c r="O23" s="66"/>
      <c r="P23" s="67">
        <v>393</v>
      </c>
      <c r="Q23" s="92">
        <v>1</v>
      </c>
      <c r="R23" s="68">
        <f t="shared" si="17"/>
        <v>111.01694915254237</v>
      </c>
      <c r="S23" s="65"/>
      <c r="T23" s="71"/>
      <c r="U23" s="66"/>
      <c r="V23" s="65"/>
      <c r="W23" s="71"/>
      <c r="X23" s="66"/>
      <c r="Y23" s="65"/>
      <c r="Z23" s="71"/>
      <c r="AA23" s="66"/>
      <c r="AB23" s="67">
        <v>2</v>
      </c>
      <c r="AC23" s="92">
        <v>1</v>
      </c>
      <c r="AD23" s="68">
        <f t="shared" si="41"/>
        <v>100</v>
      </c>
      <c r="AE23" s="65"/>
      <c r="AF23" s="71"/>
      <c r="AG23" s="66"/>
      <c r="AH23" s="65"/>
      <c r="AI23" s="71"/>
      <c r="AJ23" s="66"/>
      <c r="AK23" s="67">
        <v>36</v>
      </c>
      <c r="AL23" s="92">
        <v>1</v>
      </c>
      <c r="AM23" s="68">
        <f t="shared" si="35"/>
        <v>105.88235294117648</v>
      </c>
      <c r="AN23" s="65"/>
      <c r="AO23" s="71"/>
      <c r="AP23" s="66"/>
      <c r="AQ23" s="65"/>
      <c r="AR23" s="71"/>
      <c r="AS23" s="66"/>
      <c r="AT23" s="67">
        <v>1025</v>
      </c>
      <c r="AU23" s="92">
        <v>1</v>
      </c>
      <c r="AV23" s="68">
        <f t="shared" si="18"/>
        <v>128.44611528822054</v>
      </c>
      <c r="AW23" s="67">
        <v>86</v>
      </c>
      <c r="AX23" s="92">
        <v>1</v>
      </c>
      <c r="AY23" s="68">
        <f t="shared" si="38"/>
        <v>117.8082191780822</v>
      </c>
      <c r="AZ23" s="65"/>
      <c r="BA23" s="71"/>
      <c r="BB23" s="66"/>
      <c r="BC23" s="65"/>
      <c r="BD23" s="71"/>
      <c r="BE23" s="66"/>
      <c r="BF23" s="65"/>
      <c r="BG23" s="71"/>
      <c r="BH23" s="66"/>
      <c r="BI23" s="65"/>
      <c r="BJ23" s="71"/>
      <c r="BK23" s="66"/>
      <c r="BL23" s="65"/>
      <c r="BM23" s="71"/>
      <c r="BN23" s="66"/>
      <c r="BO23" s="67">
        <v>509</v>
      </c>
      <c r="BP23" s="92">
        <v>1</v>
      </c>
      <c r="BQ23" s="68">
        <f t="shared" si="19"/>
        <v>115.15837104072398</v>
      </c>
      <c r="BR23" s="65"/>
      <c r="BS23" s="65"/>
      <c r="BT23" s="66"/>
      <c r="BU23" s="65"/>
      <c r="BV23" s="65"/>
      <c r="BW23" s="66"/>
      <c r="BX23" s="65"/>
      <c r="BY23" s="71"/>
      <c r="BZ23" s="66"/>
      <c r="CA23" s="65"/>
      <c r="CB23" s="71"/>
      <c r="CC23" s="66"/>
      <c r="CD23" s="65"/>
      <c r="CE23" s="71"/>
      <c r="CF23" s="66"/>
      <c r="CG23" s="67">
        <v>317</v>
      </c>
      <c r="CH23" s="92">
        <v>1</v>
      </c>
      <c r="CI23" s="68">
        <f t="shared" si="20"/>
        <v>114.02877697841727</v>
      </c>
      <c r="CJ23" s="65"/>
      <c r="CK23" s="65"/>
      <c r="CL23" s="66"/>
      <c r="CM23" s="65"/>
      <c r="CN23" s="65"/>
      <c r="CO23" s="66"/>
      <c r="CP23" s="65"/>
      <c r="CQ23" s="65"/>
      <c r="CR23" s="66"/>
      <c r="CS23" s="65"/>
      <c r="CT23" s="65"/>
      <c r="CU23" s="66"/>
      <c r="CV23" s="65"/>
      <c r="CW23" s="71"/>
      <c r="CX23" s="66"/>
      <c r="CY23" s="65"/>
      <c r="CZ23" s="71"/>
      <c r="DA23" s="66"/>
      <c r="DB23" s="65"/>
      <c r="DC23" s="71"/>
      <c r="DD23" s="66"/>
      <c r="DE23" s="67">
        <v>225</v>
      </c>
      <c r="DF23" s="92">
        <v>1</v>
      </c>
      <c r="DG23" s="68">
        <f t="shared" si="39"/>
        <v>115.38461538461537</v>
      </c>
      <c r="DH23" s="65"/>
      <c r="DI23" s="65"/>
      <c r="DJ23" s="66"/>
      <c r="DK23" s="65"/>
      <c r="DL23" s="65"/>
      <c r="DM23" s="66"/>
      <c r="DN23" s="65"/>
      <c r="DO23" s="65"/>
      <c r="DP23" s="66"/>
      <c r="DQ23" s="65"/>
      <c r="DR23" s="65"/>
      <c r="DS23" s="66"/>
      <c r="DT23" s="67">
        <v>65</v>
      </c>
      <c r="DU23" s="92">
        <v>1</v>
      </c>
      <c r="DV23" s="68">
        <f t="shared" si="34"/>
        <v>116.07142857142858</v>
      </c>
      <c r="DW23" s="67">
        <v>56</v>
      </c>
      <c r="DX23" s="92">
        <v>1</v>
      </c>
      <c r="DY23" s="68">
        <f t="shared" si="33"/>
        <v>112.00000000000001</v>
      </c>
      <c r="DZ23" s="66"/>
      <c r="EA23" s="66"/>
      <c r="EB23" s="66"/>
      <c r="EC23" s="67">
        <v>101</v>
      </c>
      <c r="ED23" s="92">
        <v>1</v>
      </c>
      <c r="EE23" s="68">
        <f t="shared" si="36"/>
        <v>127.84810126582278</v>
      </c>
      <c r="EF23" s="67">
        <v>401</v>
      </c>
      <c r="EG23" s="92">
        <v>1</v>
      </c>
      <c r="EH23" s="68">
        <f t="shared" si="21"/>
        <v>109.86301369863014</v>
      </c>
      <c r="EI23" s="65"/>
      <c r="EJ23" s="65"/>
      <c r="EK23" s="66"/>
      <c r="EL23" s="67">
        <v>111</v>
      </c>
      <c r="EM23" s="92">
        <v>1</v>
      </c>
      <c r="EN23" s="68">
        <f t="shared" si="22"/>
        <v>114.43298969072164</v>
      </c>
      <c r="EO23" s="67">
        <v>57</v>
      </c>
      <c r="EP23" s="92">
        <v>1</v>
      </c>
      <c r="EQ23" s="68">
        <f t="shared" si="37"/>
        <v>113.99999999999999</v>
      </c>
      <c r="ER23" s="65"/>
      <c r="ES23" s="65"/>
      <c r="ET23" s="66"/>
      <c r="EU23" s="65"/>
      <c r="EV23" s="65"/>
      <c r="EW23" s="66"/>
      <c r="EX23" s="65"/>
      <c r="EY23" s="65"/>
      <c r="EZ23" s="66"/>
      <c r="FA23" s="67">
        <v>7091</v>
      </c>
      <c r="FB23" s="92">
        <v>1</v>
      </c>
      <c r="FC23" s="68">
        <f t="shared" si="23"/>
        <v>113.82022471910112</v>
      </c>
      <c r="FD23" s="67">
        <v>107</v>
      </c>
      <c r="FE23" s="92">
        <v>1</v>
      </c>
      <c r="FF23" s="68">
        <f t="shared" si="24"/>
        <v>109.18367346938776</v>
      </c>
      <c r="FG23" s="65"/>
      <c r="FH23" s="65"/>
      <c r="FI23" s="66"/>
      <c r="FJ23" s="67">
        <v>125</v>
      </c>
      <c r="FK23" s="92">
        <v>1</v>
      </c>
      <c r="FL23" s="68">
        <f t="shared" si="31"/>
        <v>121.35922330097087</v>
      </c>
      <c r="FM23" s="65"/>
      <c r="FN23" s="65"/>
      <c r="FO23" s="66"/>
      <c r="FP23" s="65"/>
      <c r="FQ23" s="65"/>
      <c r="FR23" s="66"/>
      <c r="FS23" s="67">
        <v>764</v>
      </c>
      <c r="FT23" s="92">
        <v>1</v>
      </c>
      <c r="FU23" s="68">
        <f t="shared" si="25"/>
        <v>116.81957186544342</v>
      </c>
      <c r="FV23" s="67">
        <v>1576</v>
      </c>
      <c r="FW23" s="92">
        <v>1</v>
      </c>
      <c r="FX23" s="68">
        <f t="shared" si="26"/>
        <v>109.14127423822715</v>
      </c>
      <c r="FY23" s="65"/>
      <c r="FZ23" s="65"/>
      <c r="GA23" s="66"/>
      <c r="GB23" s="65"/>
      <c r="GC23" s="65"/>
      <c r="GD23" s="66"/>
      <c r="GE23" s="65"/>
      <c r="GF23" s="65"/>
      <c r="GG23" s="66"/>
      <c r="GH23" s="65"/>
      <c r="GI23" s="65"/>
      <c r="GJ23" s="66"/>
      <c r="GK23" s="65"/>
      <c r="GL23" s="65"/>
      <c r="GM23" s="66"/>
      <c r="GN23" s="65"/>
      <c r="GO23" s="65"/>
      <c r="GP23" s="66"/>
      <c r="GQ23" s="67">
        <v>102</v>
      </c>
      <c r="GR23" s="92">
        <v>1</v>
      </c>
      <c r="GS23" s="68">
        <f t="shared" si="42"/>
        <v>120</v>
      </c>
      <c r="GT23" s="65"/>
      <c r="GU23" s="65"/>
      <c r="GV23" s="66"/>
      <c r="GW23" s="65"/>
      <c r="GX23" s="65"/>
      <c r="GY23" s="66"/>
      <c r="GZ23" s="65"/>
      <c r="HA23" s="65"/>
      <c r="HB23" s="66"/>
      <c r="HC23" s="65"/>
      <c r="HD23" s="65"/>
      <c r="HE23" s="66"/>
      <c r="HF23" s="65"/>
      <c r="HG23" s="65"/>
      <c r="HH23" s="66"/>
      <c r="HI23" s="67">
        <v>229</v>
      </c>
      <c r="HJ23" s="92">
        <v>1</v>
      </c>
      <c r="HK23" s="68">
        <f t="shared" si="32"/>
        <v>115.65656565656566</v>
      </c>
      <c r="HL23" s="65"/>
      <c r="HM23" s="65"/>
      <c r="HN23" s="66"/>
      <c r="HO23" s="65"/>
      <c r="HP23" s="65"/>
      <c r="HQ23" s="66"/>
      <c r="HR23" s="65"/>
      <c r="HS23" s="65"/>
      <c r="HT23" s="66"/>
      <c r="HU23" s="65"/>
      <c r="HV23" s="65"/>
      <c r="HW23" s="66"/>
      <c r="HX23" s="65"/>
      <c r="HY23" s="65"/>
      <c r="HZ23" s="66"/>
      <c r="IA23" s="67">
        <v>20</v>
      </c>
      <c r="IB23" s="92">
        <v>1</v>
      </c>
      <c r="IC23" s="68">
        <f t="shared" si="40"/>
        <v>105.26315789473684</v>
      </c>
      <c r="ID23" s="69"/>
      <c r="IE23" s="98">
        <f t="shared" si="1"/>
        <v>13427</v>
      </c>
      <c r="IF23" s="100">
        <f t="shared" si="2"/>
        <v>23</v>
      </c>
      <c r="IG23" s="86">
        <f t="shared" si="27"/>
        <v>114.50622548183524</v>
      </c>
      <c r="IH23" s="69"/>
      <c r="II23" s="70">
        <f t="shared" si="3"/>
        <v>9589</v>
      </c>
      <c r="IJ23" s="70">
        <f t="shared" si="4"/>
        <v>7</v>
      </c>
      <c r="IK23" s="86">
        <f t="shared" si="28"/>
        <v>115.26625796369756</v>
      </c>
      <c r="IL23" s="70">
        <f t="shared" si="5"/>
        <v>1576</v>
      </c>
      <c r="IM23" s="70">
        <f t="shared" si="6"/>
        <v>1</v>
      </c>
      <c r="IN23" s="86">
        <f t="shared" si="29"/>
        <v>109.14127423822715</v>
      </c>
      <c r="IO23" s="70">
        <f t="shared" si="7"/>
        <v>850</v>
      </c>
      <c r="IP23" s="70">
        <f t="shared" si="8"/>
        <v>2</v>
      </c>
      <c r="IQ23" s="86">
        <f t="shared" si="30"/>
        <v>116.91884456671251</v>
      </c>
      <c r="IS23" s="219">
        <f t="shared" si="9"/>
        <v>10805</v>
      </c>
      <c r="IT23" s="31">
        <f t="shared" si="10"/>
        <v>1149</v>
      </c>
      <c r="IU23" s="31">
        <f t="shared" si="11"/>
        <v>509</v>
      </c>
      <c r="IV23" s="31">
        <f t="shared" si="12"/>
        <v>393</v>
      </c>
      <c r="IW23" s="31">
        <f t="shared" si="13"/>
        <v>225</v>
      </c>
      <c r="IX23" s="31">
        <f t="shared" si="14"/>
        <v>317</v>
      </c>
      <c r="IY23" s="31">
        <f t="shared" si="15"/>
        <v>29</v>
      </c>
      <c r="IZ23" s="217">
        <v>0</v>
      </c>
      <c r="JA23" s="31">
        <f t="shared" si="16"/>
        <v>0</v>
      </c>
      <c r="JB23" s="220">
        <f t="shared" si="0"/>
        <v>13427</v>
      </c>
    </row>
    <row r="24" spans="2:262">
      <c r="B24" s="63" t="s">
        <v>259</v>
      </c>
      <c r="C24" s="64" t="s">
        <v>19</v>
      </c>
      <c r="D24" s="67">
        <v>33</v>
      </c>
      <c r="E24" s="92">
        <v>1</v>
      </c>
      <c r="F24" s="68">
        <f t="shared" si="43"/>
        <v>113.79310344827587</v>
      </c>
      <c r="G24" s="65"/>
      <c r="H24" s="71"/>
      <c r="I24" s="66"/>
      <c r="J24" s="65"/>
      <c r="K24" s="71"/>
      <c r="L24" s="66"/>
      <c r="M24" s="65"/>
      <c r="N24" s="71"/>
      <c r="O24" s="66"/>
      <c r="P24" s="67">
        <v>444</v>
      </c>
      <c r="Q24" s="92">
        <v>1</v>
      </c>
      <c r="R24" s="68">
        <f t="shared" si="17"/>
        <v>112.97709923664124</v>
      </c>
      <c r="S24" s="65"/>
      <c r="T24" s="71"/>
      <c r="U24" s="66"/>
      <c r="V24" s="65"/>
      <c r="W24" s="71"/>
      <c r="X24" s="66"/>
      <c r="Y24" s="65"/>
      <c r="Z24" s="71"/>
      <c r="AA24" s="66"/>
      <c r="AB24" s="67">
        <v>3</v>
      </c>
      <c r="AC24" s="92">
        <v>1</v>
      </c>
      <c r="AD24" s="68">
        <f t="shared" si="41"/>
        <v>150</v>
      </c>
      <c r="AE24" s="65"/>
      <c r="AF24" s="71"/>
      <c r="AG24" s="66"/>
      <c r="AH24" s="65"/>
      <c r="AI24" s="71"/>
      <c r="AJ24" s="66"/>
      <c r="AK24" s="67">
        <v>34</v>
      </c>
      <c r="AL24" s="92">
        <v>1</v>
      </c>
      <c r="AM24" s="68">
        <f t="shared" si="35"/>
        <v>94.444444444444443</v>
      </c>
      <c r="AN24" s="65"/>
      <c r="AO24" s="71"/>
      <c r="AP24" s="66"/>
      <c r="AQ24" s="65"/>
      <c r="AR24" s="71"/>
      <c r="AS24" s="66"/>
      <c r="AT24" s="67">
        <v>1175</v>
      </c>
      <c r="AU24" s="92">
        <v>1</v>
      </c>
      <c r="AV24" s="68">
        <f t="shared" si="18"/>
        <v>114.63414634146341</v>
      </c>
      <c r="AW24" s="67">
        <v>101</v>
      </c>
      <c r="AX24" s="92">
        <v>1</v>
      </c>
      <c r="AY24" s="68">
        <f t="shared" si="38"/>
        <v>117.44186046511629</v>
      </c>
      <c r="AZ24" s="67">
        <v>86</v>
      </c>
      <c r="BA24" s="92">
        <v>1</v>
      </c>
      <c r="BB24" s="66"/>
      <c r="BC24" s="65"/>
      <c r="BD24" s="71"/>
      <c r="BE24" s="66"/>
      <c r="BF24" s="65"/>
      <c r="BG24" s="71"/>
      <c r="BH24" s="66"/>
      <c r="BI24" s="65"/>
      <c r="BJ24" s="71"/>
      <c r="BK24" s="66"/>
      <c r="BL24" s="65"/>
      <c r="BM24" s="71"/>
      <c r="BN24" s="66"/>
      <c r="BO24" s="67">
        <v>570</v>
      </c>
      <c r="BP24" s="92">
        <v>1</v>
      </c>
      <c r="BQ24" s="68">
        <f t="shared" si="19"/>
        <v>111.98428290766209</v>
      </c>
      <c r="BR24" s="65"/>
      <c r="BS24" s="65"/>
      <c r="BT24" s="66"/>
      <c r="BU24" s="65"/>
      <c r="BV24" s="65"/>
      <c r="BW24" s="66"/>
      <c r="BX24" s="65"/>
      <c r="BY24" s="71"/>
      <c r="BZ24" s="66"/>
      <c r="CA24" s="65"/>
      <c r="CB24" s="71"/>
      <c r="CC24" s="66"/>
      <c r="CD24" s="65"/>
      <c r="CE24" s="71"/>
      <c r="CF24" s="66"/>
      <c r="CG24" s="67">
        <v>350</v>
      </c>
      <c r="CH24" s="92">
        <v>1</v>
      </c>
      <c r="CI24" s="68">
        <f t="shared" si="20"/>
        <v>110.41009463722398</v>
      </c>
      <c r="CJ24" s="65"/>
      <c r="CK24" s="65"/>
      <c r="CL24" s="66"/>
      <c r="CM24" s="65"/>
      <c r="CN24" s="65"/>
      <c r="CO24" s="66"/>
      <c r="CP24" s="67">
        <v>37</v>
      </c>
      <c r="CQ24" s="92">
        <v>1</v>
      </c>
      <c r="CR24" s="66"/>
      <c r="CS24" s="65"/>
      <c r="CT24" s="65"/>
      <c r="CU24" s="66"/>
      <c r="CV24" s="65"/>
      <c r="CW24" s="71"/>
      <c r="CX24" s="66"/>
      <c r="CY24" s="65"/>
      <c r="CZ24" s="71"/>
      <c r="DA24" s="66"/>
      <c r="DB24" s="65"/>
      <c r="DC24" s="71"/>
      <c r="DD24" s="66"/>
      <c r="DE24" s="67">
        <v>243</v>
      </c>
      <c r="DF24" s="92">
        <v>1</v>
      </c>
      <c r="DG24" s="68">
        <f t="shared" si="39"/>
        <v>108</v>
      </c>
      <c r="DH24" s="65"/>
      <c r="DI24" s="65"/>
      <c r="DJ24" s="66"/>
      <c r="DK24" s="65"/>
      <c r="DL24" s="65"/>
      <c r="DM24" s="66"/>
      <c r="DN24" s="65"/>
      <c r="DO24" s="65"/>
      <c r="DP24" s="66"/>
      <c r="DQ24" s="65"/>
      <c r="DR24" s="65"/>
      <c r="DS24" s="66"/>
      <c r="DT24" s="67">
        <v>66</v>
      </c>
      <c r="DU24" s="92">
        <v>1</v>
      </c>
      <c r="DV24" s="68">
        <f t="shared" si="34"/>
        <v>101.53846153846153</v>
      </c>
      <c r="DW24" s="67">
        <v>69</v>
      </c>
      <c r="DX24" s="92">
        <v>1</v>
      </c>
      <c r="DY24" s="68">
        <f t="shared" si="33"/>
        <v>123.21428571428572</v>
      </c>
      <c r="DZ24" s="66"/>
      <c r="EA24" s="66"/>
      <c r="EB24" s="66"/>
      <c r="EC24" s="67">
        <v>121</v>
      </c>
      <c r="ED24" s="92">
        <v>1</v>
      </c>
      <c r="EE24" s="68">
        <f t="shared" si="36"/>
        <v>119.80198019801979</v>
      </c>
      <c r="EF24" s="67">
        <v>466</v>
      </c>
      <c r="EG24" s="92">
        <v>1</v>
      </c>
      <c r="EH24" s="68">
        <f t="shared" si="21"/>
        <v>116.20947630922693</v>
      </c>
      <c r="EI24" s="65"/>
      <c r="EJ24" s="65"/>
      <c r="EK24" s="66"/>
      <c r="EL24" s="67">
        <v>116</v>
      </c>
      <c r="EM24" s="92">
        <v>1</v>
      </c>
      <c r="EN24" s="68">
        <f t="shared" si="22"/>
        <v>104.5045045045045</v>
      </c>
      <c r="EO24" s="67">
        <v>63</v>
      </c>
      <c r="EP24" s="92">
        <v>1</v>
      </c>
      <c r="EQ24" s="68">
        <f t="shared" si="37"/>
        <v>110.5263157894737</v>
      </c>
      <c r="ER24" s="65"/>
      <c r="ES24" s="65"/>
      <c r="ET24" s="66"/>
      <c r="EU24" s="65"/>
      <c r="EV24" s="65"/>
      <c r="EW24" s="66"/>
      <c r="EX24" s="65"/>
      <c r="EY24" s="65"/>
      <c r="EZ24" s="66"/>
      <c r="FA24" s="67">
        <v>7725</v>
      </c>
      <c r="FB24" s="92">
        <v>1</v>
      </c>
      <c r="FC24" s="68">
        <f t="shared" si="23"/>
        <v>108.94091101396135</v>
      </c>
      <c r="FD24" s="67">
        <v>115</v>
      </c>
      <c r="FE24" s="92">
        <v>1</v>
      </c>
      <c r="FF24" s="68">
        <f t="shared" si="24"/>
        <v>107.4766355140187</v>
      </c>
      <c r="FG24" s="65"/>
      <c r="FH24" s="65"/>
      <c r="FI24" s="66"/>
      <c r="FJ24" s="67">
        <v>138</v>
      </c>
      <c r="FK24" s="92">
        <v>1</v>
      </c>
      <c r="FL24" s="68">
        <f t="shared" si="31"/>
        <v>110.4</v>
      </c>
      <c r="FM24" s="65"/>
      <c r="FN24" s="65"/>
      <c r="FO24" s="66"/>
      <c r="FP24" s="65"/>
      <c r="FQ24" s="65"/>
      <c r="FR24" s="66"/>
      <c r="FS24" s="67">
        <v>956</v>
      </c>
      <c r="FT24" s="92">
        <v>1</v>
      </c>
      <c r="FU24" s="68">
        <f t="shared" si="25"/>
        <v>125.13089005235602</v>
      </c>
      <c r="FV24" s="67">
        <v>1712</v>
      </c>
      <c r="FW24" s="92">
        <v>1</v>
      </c>
      <c r="FX24" s="68">
        <f t="shared" si="26"/>
        <v>108.62944162436547</v>
      </c>
      <c r="FY24" s="65"/>
      <c r="FZ24" s="65"/>
      <c r="GA24" s="66"/>
      <c r="GB24" s="65"/>
      <c r="GC24" s="65"/>
      <c r="GD24" s="66"/>
      <c r="GE24" s="65"/>
      <c r="GF24" s="65"/>
      <c r="GG24" s="66"/>
      <c r="GH24" s="65"/>
      <c r="GI24" s="65"/>
      <c r="GJ24" s="66"/>
      <c r="GK24" s="67">
        <v>16</v>
      </c>
      <c r="GL24" s="92">
        <v>1</v>
      </c>
      <c r="GM24" s="66"/>
      <c r="GN24" s="65"/>
      <c r="GO24" s="65"/>
      <c r="GP24" s="66"/>
      <c r="GQ24" s="67">
        <v>120</v>
      </c>
      <c r="GR24" s="92">
        <v>1</v>
      </c>
      <c r="GS24" s="68">
        <f t="shared" si="42"/>
        <v>117.64705882352942</v>
      </c>
      <c r="GT24" s="65"/>
      <c r="GU24" s="65"/>
      <c r="GV24" s="66"/>
      <c r="GW24" s="65"/>
      <c r="GX24" s="65"/>
      <c r="GY24" s="66"/>
      <c r="GZ24" s="65"/>
      <c r="HA24" s="65"/>
      <c r="HB24" s="66"/>
      <c r="HC24" s="65"/>
      <c r="HD24" s="65"/>
      <c r="HE24" s="66"/>
      <c r="HF24" s="67">
        <v>16</v>
      </c>
      <c r="HG24" s="92">
        <v>1</v>
      </c>
      <c r="HH24" s="66"/>
      <c r="HI24" s="67">
        <v>256</v>
      </c>
      <c r="HJ24" s="92">
        <v>1</v>
      </c>
      <c r="HK24" s="68">
        <f t="shared" si="32"/>
        <v>111.79039301310043</v>
      </c>
      <c r="HL24" s="65"/>
      <c r="HM24" s="65"/>
      <c r="HN24" s="66"/>
      <c r="HO24" s="65"/>
      <c r="HP24" s="65"/>
      <c r="HQ24" s="66"/>
      <c r="HR24" s="65"/>
      <c r="HS24" s="65"/>
      <c r="HT24" s="66"/>
      <c r="HU24" s="65"/>
      <c r="HV24" s="65"/>
      <c r="HW24" s="66"/>
      <c r="HX24" s="65"/>
      <c r="HY24" s="65"/>
      <c r="HZ24" s="66"/>
      <c r="IA24" s="67">
        <v>31</v>
      </c>
      <c r="IB24" s="92">
        <v>1</v>
      </c>
      <c r="IC24" s="68">
        <f t="shared" si="40"/>
        <v>155</v>
      </c>
      <c r="ID24" s="69"/>
      <c r="IE24" s="98">
        <f t="shared" si="1"/>
        <v>15062</v>
      </c>
      <c r="IF24" s="100">
        <f t="shared" si="2"/>
        <v>27</v>
      </c>
      <c r="IG24" s="86">
        <f t="shared" si="27"/>
        <v>112.17695687793253</v>
      </c>
      <c r="IH24" s="69"/>
      <c r="II24" s="70">
        <f t="shared" si="3"/>
        <v>10577</v>
      </c>
      <c r="IJ24" s="70">
        <f t="shared" si="4"/>
        <v>8</v>
      </c>
      <c r="IK24" s="86">
        <f t="shared" si="28"/>
        <v>110.30347272916885</v>
      </c>
      <c r="IL24" s="70">
        <f t="shared" si="5"/>
        <v>1798</v>
      </c>
      <c r="IM24" s="70">
        <f t="shared" si="6"/>
        <v>2</v>
      </c>
      <c r="IN24" s="86">
        <f t="shared" si="29"/>
        <v>114.08629441624365</v>
      </c>
      <c r="IO24" s="70">
        <f t="shared" si="7"/>
        <v>1057</v>
      </c>
      <c r="IP24" s="70">
        <f t="shared" si="8"/>
        <v>2</v>
      </c>
      <c r="IQ24" s="86">
        <f t="shared" si="30"/>
        <v>124.35294117647058</v>
      </c>
      <c r="IS24" s="219">
        <f t="shared" si="9"/>
        <v>11986</v>
      </c>
      <c r="IT24" s="31">
        <f t="shared" si="10"/>
        <v>1399</v>
      </c>
      <c r="IU24" s="31">
        <f t="shared" si="11"/>
        <v>570</v>
      </c>
      <c r="IV24" s="31">
        <f t="shared" si="12"/>
        <v>444</v>
      </c>
      <c r="IW24" s="31">
        <f t="shared" si="13"/>
        <v>243</v>
      </c>
      <c r="IX24" s="31">
        <f t="shared" si="14"/>
        <v>350</v>
      </c>
      <c r="IY24" s="31">
        <f t="shared" si="15"/>
        <v>33</v>
      </c>
      <c r="IZ24" s="217">
        <v>37</v>
      </c>
      <c r="JA24" s="31">
        <f t="shared" si="16"/>
        <v>0</v>
      </c>
      <c r="JB24" s="220">
        <f t="shared" si="0"/>
        <v>15062</v>
      </c>
    </row>
    <row r="25" spans="2:262">
      <c r="B25" s="63" t="s">
        <v>260</v>
      </c>
      <c r="C25" s="64" t="s">
        <v>20</v>
      </c>
      <c r="D25" s="67">
        <v>35</v>
      </c>
      <c r="E25" s="92">
        <v>1</v>
      </c>
      <c r="F25" s="68">
        <f t="shared" si="43"/>
        <v>106.06060606060606</v>
      </c>
      <c r="G25" s="65"/>
      <c r="H25" s="71"/>
      <c r="I25" s="66"/>
      <c r="J25" s="65"/>
      <c r="K25" s="71"/>
      <c r="L25" s="66"/>
      <c r="M25" s="65"/>
      <c r="N25" s="71"/>
      <c r="O25" s="66"/>
      <c r="P25" s="67">
        <v>463</v>
      </c>
      <c r="Q25" s="92">
        <v>1</v>
      </c>
      <c r="R25" s="68">
        <f t="shared" si="17"/>
        <v>104.27927927927927</v>
      </c>
      <c r="S25" s="65"/>
      <c r="T25" s="71"/>
      <c r="U25" s="66"/>
      <c r="V25" s="65"/>
      <c r="W25" s="71"/>
      <c r="X25" s="66"/>
      <c r="Y25" s="65"/>
      <c r="Z25" s="71"/>
      <c r="AA25" s="66"/>
      <c r="AB25" s="67">
        <v>3</v>
      </c>
      <c r="AC25" s="92">
        <v>1</v>
      </c>
      <c r="AD25" s="68">
        <f t="shared" si="41"/>
        <v>100</v>
      </c>
      <c r="AE25" s="65"/>
      <c r="AF25" s="71"/>
      <c r="AG25" s="66"/>
      <c r="AH25" s="65"/>
      <c r="AI25" s="71"/>
      <c r="AJ25" s="66"/>
      <c r="AK25" s="67">
        <v>44</v>
      </c>
      <c r="AL25" s="92">
        <v>1</v>
      </c>
      <c r="AM25" s="68">
        <f t="shared" si="35"/>
        <v>129.41176470588235</v>
      </c>
      <c r="AN25" s="65"/>
      <c r="AO25" s="71"/>
      <c r="AP25" s="66"/>
      <c r="AQ25" s="65"/>
      <c r="AR25" s="71"/>
      <c r="AS25" s="66"/>
      <c r="AT25" s="67">
        <v>1221</v>
      </c>
      <c r="AU25" s="92">
        <v>1</v>
      </c>
      <c r="AV25" s="68">
        <f t="shared" si="18"/>
        <v>103.91489361702129</v>
      </c>
      <c r="AW25" s="67">
        <v>115</v>
      </c>
      <c r="AX25" s="92">
        <v>1</v>
      </c>
      <c r="AY25" s="68">
        <f t="shared" si="38"/>
        <v>113.86138613861385</v>
      </c>
      <c r="AZ25" s="67">
        <v>211</v>
      </c>
      <c r="BA25" s="92">
        <v>1</v>
      </c>
      <c r="BB25" s="68">
        <f t="shared" ref="BB25:BB37" si="44">SUM(AZ25/AZ24*100)</f>
        <v>245.3488372093023</v>
      </c>
      <c r="BC25" s="65"/>
      <c r="BD25" s="71"/>
      <c r="BE25" s="66"/>
      <c r="BF25" s="65"/>
      <c r="BG25" s="71"/>
      <c r="BH25" s="66"/>
      <c r="BI25" s="65"/>
      <c r="BJ25" s="71"/>
      <c r="BK25" s="66"/>
      <c r="BL25" s="65"/>
      <c r="BM25" s="71"/>
      <c r="BN25" s="66"/>
      <c r="BO25" s="67">
        <v>597</v>
      </c>
      <c r="BP25" s="92">
        <v>1</v>
      </c>
      <c r="BQ25" s="68">
        <f t="shared" si="19"/>
        <v>104.73684210526315</v>
      </c>
      <c r="BR25" s="65"/>
      <c r="BS25" s="65"/>
      <c r="BT25" s="66"/>
      <c r="BU25" s="67">
        <v>73</v>
      </c>
      <c r="BV25" s="92">
        <v>1</v>
      </c>
      <c r="BW25" s="66"/>
      <c r="BX25" s="65"/>
      <c r="BY25" s="71"/>
      <c r="BZ25" s="66"/>
      <c r="CA25" s="65"/>
      <c r="CB25" s="71"/>
      <c r="CC25" s="66"/>
      <c r="CD25" s="65"/>
      <c r="CE25" s="71"/>
      <c r="CF25" s="66"/>
      <c r="CG25" s="67">
        <v>366</v>
      </c>
      <c r="CH25" s="92">
        <v>1</v>
      </c>
      <c r="CI25" s="68">
        <f t="shared" si="20"/>
        <v>104.57142857142858</v>
      </c>
      <c r="CJ25" s="65"/>
      <c r="CK25" s="65"/>
      <c r="CL25" s="66"/>
      <c r="CM25" s="65"/>
      <c r="CN25" s="65"/>
      <c r="CO25" s="66"/>
      <c r="CP25" s="67">
        <v>58</v>
      </c>
      <c r="CQ25" s="92">
        <v>1</v>
      </c>
      <c r="CR25" s="68">
        <f t="shared" ref="CR25:CR37" si="45">SUM(CP25/CP24*100)</f>
        <v>156.75675675675674</v>
      </c>
      <c r="CS25" s="65"/>
      <c r="CT25" s="65"/>
      <c r="CU25" s="66"/>
      <c r="CV25" s="65"/>
      <c r="CW25" s="71"/>
      <c r="CX25" s="66"/>
      <c r="CY25" s="65"/>
      <c r="CZ25" s="71"/>
      <c r="DA25" s="66"/>
      <c r="DB25" s="65"/>
      <c r="DC25" s="71"/>
      <c r="DD25" s="66"/>
      <c r="DE25" s="67">
        <v>261</v>
      </c>
      <c r="DF25" s="92">
        <v>1</v>
      </c>
      <c r="DG25" s="68">
        <f t="shared" si="39"/>
        <v>107.40740740740742</v>
      </c>
      <c r="DH25" s="65"/>
      <c r="DI25" s="65"/>
      <c r="DJ25" s="66"/>
      <c r="DK25" s="65"/>
      <c r="DL25" s="65"/>
      <c r="DM25" s="66"/>
      <c r="DN25" s="65"/>
      <c r="DO25" s="65"/>
      <c r="DP25" s="66"/>
      <c r="DQ25" s="65"/>
      <c r="DR25" s="65"/>
      <c r="DS25" s="66"/>
      <c r="DT25" s="67">
        <v>71</v>
      </c>
      <c r="DU25" s="92">
        <v>1</v>
      </c>
      <c r="DV25" s="68">
        <f t="shared" si="34"/>
        <v>107.57575757575756</v>
      </c>
      <c r="DW25" s="67">
        <v>68</v>
      </c>
      <c r="DX25" s="92">
        <v>1</v>
      </c>
      <c r="DY25" s="68">
        <f t="shared" si="33"/>
        <v>98.550724637681171</v>
      </c>
      <c r="DZ25" s="66"/>
      <c r="EA25" s="66"/>
      <c r="EB25" s="66"/>
      <c r="EC25" s="67">
        <v>134</v>
      </c>
      <c r="ED25" s="92">
        <v>1</v>
      </c>
      <c r="EE25" s="68">
        <f t="shared" si="36"/>
        <v>110.74380165289257</v>
      </c>
      <c r="EF25" s="67">
        <v>494</v>
      </c>
      <c r="EG25" s="92">
        <v>1</v>
      </c>
      <c r="EH25" s="68">
        <f t="shared" si="21"/>
        <v>106.00858369098714</v>
      </c>
      <c r="EI25" s="65"/>
      <c r="EJ25" s="65"/>
      <c r="EK25" s="66"/>
      <c r="EL25" s="67">
        <v>131</v>
      </c>
      <c r="EM25" s="92">
        <v>1</v>
      </c>
      <c r="EN25" s="68">
        <f t="shared" si="22"/>
        <v>112.93103448275863</v>
      </c>
      <c r="EO25" s="67">
        <v>64</v>
      </c>
      <c r="EP25" s="92">
        <v>1</v>
      </c>
      <c r="EQ25" s="68">
        <f t="shared" si="37"/>
        <v>101.58730158730158</v>
      </c>
      <c r="ER25" s="65"/>
      <c r="ES25" s="65"/>
      <c r="ET25" s="66"/>
      <c r="EU25" s="65"/>
      <c r="EV25" s="65"/>
      <c r="EW25" s="66"/>
      <c r="EX25" s="65"/>
      <c r="EY25" s="65"/>
      <c r="EZ25" s="66"/>
      <c r="FA25" s="67">
        <v>8057</v>
      </c>
      <c r="FB25" s="92">
        <v>1</v>
      </c>
      <c r="FC25" s="68">
        <f t="shared" si="23"/>
        <v>104.29773462783172</v>
      </c>
      <c r="FD25" s="67">
        <v>131</v>
      </c>
      <c r="FE25" s="92">
        <v>1</v>
      </c>
      <c r="FF25" s="68">
        <f t="shared" si="24"/>
        <v>113.91304347826087</v>
      </c>
      <c r="FG25" s="67">
        <v>86</v>
      </c>
      <c r="FH25" s="92">
        <v>1</v>
      </c>
      <c r="FI25" s="66"/>
      <c r="FJ25" s="67">
        <v>135</v>
      </c>
      <c r="FK25" s="92">
        <v>1</v>
      </c>
      <c r="FL25" s="68">
        <f t="shared" si="31"/>
        <v>97.826086956521735</v>
      </c>
      <c r="FM25" s="65"/>
      <c r="FN25" s="65"/>
      <c r="FO25" s="66"/>
      <c r="FP25" s="65"/>
      <c r="FQ25" s="65"/>
      <c r="FR25" s="66"/>
      <c r="FS25" s="67">
        <v>1047</v>
      </c>
      <c r="FT25" s="92">
        <v>1</v>
      </c>
      <c r="FU25" s="68">
        <f t="shared" si="25"/>
        <v>109.51882845188285</v>
      </c>
      <c r="FV25" s="67">
        <v>1796</v>
      </c>
      <c r="FW25" s="92">
        <v>1</v>
      </c>
      <c r="FX25" s="68">
        <f t="shared" si="26"/>
        <v>104.90654205607477</v>
      </c>
      <c r="FY25" s="65"/>
      <c r="FZ25" s="65"/>
      <c r="GA25" s="66"/>
      <c r="GB25" s="65"/>
      <c r="GC25" s="65"/>
      <c r="GD25" s="66"/>
      <c r="GE25" s="65"/>
      <c r="GF25" s="65"/>
      <c r="GG25" s="66"/>
      <c r="GH25" s="65"/>
      <c r="GI25" s="65"/>
      <c r="GJ25" s="66"/>
      <c r="GK25" s="67">
        <v>48</v>
      </c>
      <c r="GL25" s="92">
        <v>1</v>
      </c>
      <c r="GM25" s="68">
        <f t="shared" ref="GM25:GM52" si="46">SUM(GK25/GK24*100)</f>
        <v>300</v>
      </c>
      <c r="GN25" s="65"/>
      <c r="GO25" s="65"/>
      <c r="GP25" s="66"/>
      <c r="GQ25" s="67">
        <v>129</v>
      </c>
      <c r="GR25" s="92">
        <v>1</v>
      </c>
      <c r="GS25" s="68">
        <f t="shared" si="42"/>
        <v>107.5</v>
      </c>
      <c r="GT25" s="65"/>
      <c r="GU25" s="65"/>
      <c r="GV25" s="66"/>
      <c r="GW25" s="65"/>
      <c r="GX25" s="65"/>
      <c r="GY25" s="66"/>
      <c r="GZ25" s="67">
        <v>15</v>
      </c>
      <c r="HA25" s="92">
        <v>1</v>
      </c>
      <c r="HB25" s="66"/>
      <c r="HC25" s="65"/>
      <c r="HD25" s="65"/>
      <c r="HE25" s="66"/>
      <c r="HF25" s="67">
        <v>60</v>
      </c>
      <c r="HG25" s="92">
        <v>1</v>
      </c>
      <c r="HH25" s="68">
        <f t="shared" ref="HH25:HH35" si="47">SUM(HF25/HF24*100)</f>
        <v>375</v>
      </c>
      <c r="HI25" s="67">
        <v>345</v>
      </c>
      <c r="HJ25" s="92">
        <v>1</v>
      </c>
      <c r="HK25" s="68">
        <f t="shared" si="32"/>
        <v>134.765625</v>
      </c>
      <c r="HL25" s="65"/>
      <c r="HM25" s="65"/>
      <c r="HN25" s="66"/>
      <c r="HO25" s="65"/>
      <c r="HP25" s="65"/>
      <c r="HQ25" s="66"/>
      <c r="HR25" s="65"/>
      <c r="HS25" s="65"/>
      <c r="HT25" s="66"/>
      <c r="HU25" s="65"/>
      <c r="HV25" s="65"/>
      <c r="HW25" s="66"/>
      <c r="HX25" s="67">
        <v>18</v>
      </c>
      <c r="HY25" s="92">
        <v>1</v>
      </c>
      <c r="HZ25" s="66"/>
      <c r="IA25" s="67">
        <v>37</v>
      </c>
      <c r="IB25" s="92">
        <v>1</v>
      </c>
      <c r="IC25" s="68">
        <f t="shared" si="40"/>
        <v>119.35483870967742</v>
      </c>
      <c r="ID25" s="69"/>
      <c r="IE25" s="98">
        <f t="shared" si="1"/>
        <v>16313</v>
      </c>
      <c r="IF25" s="100">
        <f t="shared" si="2"/>
        <v>31</v>
      </c>
      <c r="IG25" s="86">
        <f t="shared" si="27"/>
        <v>108.30566989775593</v>
      </c>
      <c r="IH25" s="69"/>
      <c r="II25" s="70">
        <f t="shared" si="3"/>
        <v>11058</v>
      </c>
      <c r="IJ25" s="70">
        <f t="shared" si="4"/>
        <v>8</v>
      </c>
      <c r="IK25" s="86">
        <f t="shared" si="28"/>
        <v>104.54760329015788</v>
      </c>
      <c r="IL25" s="70">
        <f t="shared" si="5"/>
        <v>2080</v>
      </c>
      <c r="IM25" s="70">
        <f t="shared" si="6"/>
        <v>3</v>
      </c>
      <c r="IN25" s="86">
        <f t="shared" si="29"/>
        <v>115.6840934371524</v>
      </c>
      <c r="IO25" s="70">
        <f t="shared" si="7"/>
        <v>1162</v>
      </c>
      <c r="IP25" s="70">
        <f t="shared" si="8"/>
        <v>2</v>
      </c>
      <c r="IQ25" s="86">
        <f t="shared" si="30"/>
        <v>109.93377483443709</v>
      </c>
      <c r="IS25" s="219">
        <f t="shared" si="9"/>
        <v>12866</v>
      </c>
      <c r="IT25" s="31">
        <f t="shared" si="10"/>
        <v>1594</v>
      </c>
      <c r="IU25" s="31">
        <f t="shared" si="11"/>
        <v>670</v>
      </c>
      <c r="IV25" s="31">
        <f t="shared" si="12"/>
        <v>463</v>
      </c>
      <c r="IW25" s="31">
        <f t="shared" si="13"/>
        <v>261</v>
      </c>
      <c r="IX25" s="31">
        <f t="shared" si="14"/>
        <v>366</v>
      </c>
      <c r="IY25" s="31">
        <f t="shared" si="15"/>
        <v>35</v>
      </c>
      <c r="IZ25" s="217">
        <v>58</v>
      </c>
      <c r="JA25" s="31">
        <f t="shared" si="16"/>
        <v>0</v>
      </c>
      <c r="JB25" s="220">
        <f t="shared" si="0"/>
        <v>16313</v>
      </c>
    </row>
    <row r="26" spans="2:262">
      <c r="B26" s="63" t="s">
        <v>261</v>
      </c>
      <c r="C26" s="64" t="s">
        <v>21</v>
      </c>
      <c r="D26" s="67">
        <v>46</v>
      </c>
      <c r="E26" s="92">
        <v>1</v>
      </c>
      <c r="F26" s="68">
        <f t="shared" si="43"/>
        <v>131.42857142857142</v>
      </c>
      <c r="G26" s="65"/>
      <c r="H26" s="71"/>
      <c r="I26" s="66"/>
      <c r="J26" s="65"/>
      <c r="K26" s="71"/>
      <c r="L26" s="66"/>
      <c r="M26" s="65"/>
      <c r="N26" s="71"/>
      <c r="O26" s="66"/>
      <c r="P26" s="67">
        <v>463</v>
      </c>
      <c r="Q26" s="92">
        <v>1</v>
      </c>
      <c r="R26" s="68">
        <f t="shared" si="17"/>
        <v>100</v>
      </c>
      <c r="S26" s="65"/>
      <c r="T26" s="71"/>
      <c r="U26" s="66"/>
      <c r="V26" s="67">
        <v>52</v>
      </c>
      <c r="W26" s="92">
        <v>1</v>
      </c>
      <c r="X26" s="66"/>
      <c r="Y26" s="65"/>
      <c r="Z26" s="71"/>
      <c r="AA26" s="66"/>
      <c r="AB26" s="67">
        <v>3</v>
      </c>
      <c r="AC26" s="92">
        <v>1</v>
      </c>
      <c r="AD26" s="68">
        <f t="shared" si="41"/>
        <v>100</v>
      </c>
      <c r="AE26" s="65"/>
      <c r="AF26" s="71"/>
      <c r="AG26" s="66"/>
      <c r="AH26" s="65"/>
      <c r="AI26" s="71"/>
      <c r="AJ26" s="66"/>
      <c r="AK26" s="67">
        <v>39</v>
      </c>
      <c r="AL26" s="92">
        <v>1</v>
      </c>
      <c r="AM26" s="68">
        <f t="shared" si="35"/>
        <v>88.63636363636364</v>
      </c>
      <c r="AN26" s="65"/>
      <c r="AO26" s="71"/>
      <c r="AP26" s="66"/>
      <c r="AQ26" s="65"/>
      <c r="AR26" s="71"/>
      <c r="AS26" s="66"/>
      <c r="AT26" s="67">
        <v>1214</v>
      </c>
      <c r="AU26" s="92">
        <v>1</v>
      </c>
      <c r="AV26" s="68">
        <f t="shared" si="18"/>
        <v>99.426699426699429</v>
      </c>
      <c r="AW26" s="67">
        <v>119</v>
      </c>
      <c r="AX26" s="92">
        <v>1</v>
      </c>
      <c r="AY26" s="68">
        <f t="shared" si="38"/>
        <v>103.47826086956522</v>
      </c>
      <c r="AZ26" s="67">
        <v>217</v>
      </c>
      <c r="BA26" s="92">
        <v>1</v>
      </c>
      <c r="BB26" s="68">
        <f t="shared" si="44"/>
        <v>102.84360189573461</v>
      </c>
      <c r="BC26" s="65"/>
      <c r="BD26" s="71"/>
      <c r="BE26" s="66"/>
      <c r="BF26" s="67">
        <v>87</v>
      </c>
      <c r="BG26" s="92">
        <v>1</v>
      </c>
      <c r="BH26" s="66"/>
      <c r="BI26" s="65"/>
      <c r="BJ26" s="71"/>
      <c r="BK26" s="66"/>
      <c r="BL26" s="65"/>
      <c r="BM26" s="71"/>
      <c r="BN26" s="66"/>
      <c r="BO26" s="67">
        <v>631</v>
      </c>
      <c r="BP26" s="92">
        <v>1</v>
      </c>
      <c r="BQ26" s="68">
        <f t="shared" si="19"/>
        <v>105.69514237855945</v>
      </c>
      <c r="BR26" s="67">
        <v>68</v>
      </c>
      <c r="BS26" s="92">
        <v>1</v>
      </c>
      <c r="BT26" s="66"/>
      <c r="BU26" s="67">
        <v>87</v>
      </c>
      <c r="BV26" s="92">
        <v>1</v>
      </c>
      <c r="BW26" s="68">
        <f t="shared" ref="BW26:BW37" si="48">SUM(BU26/BU25*100)</f>
        <v>119.17808219178083</v>
      </c>
      <c r="BX26" s="65"/>
      <c r="BY26" s="71"/>
      <c r="BZ26" s="66"/>
      <c r="CA26" s="65"/>
      <c r="CB26" s="71"/>
      <c r="CC26" s="66"/>
      <c r="CD26" s="65"/>
      <c r="CE26" s="71"/>
      <c r="CF26" s="66"/>
      <c r="CG26" s="67">
        <v>390</v>
      </c>
      <c r="CH26" s="92">
        <v>1</v>
      </c>
      <c r="CI26" s="68">
        <f t="shared" si="20"/>
        <v>106.55737704918033</v>
      </c>
      <c r="CJ26" s="65"/>
      <c r="CK26" s="65"/>
      <c r="CL26" s="66"/>
      <c r="CM26" s="67">
        <v>51</v>
      </c>
      <c r="CN26" s="92">
        <v>1</v>
      </c>
      <c r="CO26" s="66"/>
      <c r="CP26" s="67">
        <v>60</v>
      </c>
      <c r="CQ26" s="92">
        <v>1</v>
      </c>
      <c r="CR26" s="68">
        <f t="shared" si="45"/>
        <v>103.44827586206897</v>
      </c>
      <c r="CS26" s="65"/>
      <c r="CT26" s="65"/>
      <c r="CU26" s="66"/>
      <c r="CV26" s="65"/>
      <c r="CW26" s="71"/>
      <c r="CX26" s="66"/>
      <c r="CY26" s="65"/>
      <c r="CZ26" s="71"/>
      <c r="DA26" s="66"/>
      <c r="DB26" s="65"/>
      <c r="DC26" s="71"/>
      <c r="DD26" s="66"/>
      <c r="DE26" s="67">
        <v>319</v>
      </c>
      <c r="DF26" s="92">
        <v>1</v>
      </c>
      <c r="DG26" s="68">
        <f t="shared" si="39"/>
        <v>122.22222222222223</v>
      </c>
      <c r="DH26" s="65"/>
      <c r="DI26" s="65"/>
      <c r="DJ26" s="66"/>
      <c r="DK26" s="65"/>
      <c r="DL26" s="65"/>
      <c r="DM26" s="66"/>
      <c r="DN26" s="67">
        <v>47</v>
      </c>
      <c r="DO26" s="92">
        <v>1</v>
      </c>
      <c r="DP26" s="66"/>
      <c r="DQ26" s="65"/>
      <c r="DR26" s="65"/>
      <c r="DS26" s="66"/>
      <c r="DT26" s="67">
        <v>84</v>
      </c>
      <c r="DU26" s="92">
        <v>1</v>
      </c>
      <c r="DV26" s="68">
        <f t="shared" si="34"/>
        <v>118.30985915492957</v>
      </c>
      <c r="DW26" s="67">
        <v>75</v>
      </c>
      <c r="DX26" s="92">
        <v>1</v>
      </c>
      <c r="DY26" s="68">
        <f t="shared" si="33"/>
        <v>110.29411764705883</v>
      </c>
      <c r="DZ26" s="66"/>
      <c r="EA26" s="66"/>
      <c r="EB26" s="66"/>
      <c r="EC26" s="67">
        <v>125</v>
      </c>
      <c r="ED26" s="92">
        <v>1</v>
      </c>
      <c r="EE26" s="68">
        <f t="shared" si="36"/>
        <v>93.28358208955224</v>
      </c>
      <c r="EF26" s="67">
        <v>540</v>
      </c>
      <c r="EG26" s="92">
        <v>1</v>
      </c>
      <c r="EH26" s="68">
        <f t="shared" si="21"/>
        <v>109.31174089068827</v>
      </c>
      <c r="EI26" s="65"/>
      <c r="EJ26" s="65"/>
      <c r="EK26" s="66"/>
      <c r="EL26" s="67">
        <v>135</v>
      </c>
      <c r="EM26" s="92">
        <v>1</v>
      </c>
      <c r="EN26" s="68">
        <f t="shared" si="22"/>
        <v>103.05343511450383</v>
      </c>
      <c r="EO26" s="67">
        <v>68</v>
      </c>
      <c r="EP26" s="92">
        <v>1</v>
      </c>
      <c r="EQ26" s="68">
        <f t="shared" si="37"/>
        <v>106.25</v>
      </c>
      <c r="ER26" s="65"/>
      <c r="ES26" s="65"/>
      <c r="ET26" s="66"/>
      <c r="EU26" s="67">
        <v>2</v>
      </c>
      <c r="EV26" s="92">
        <v>1</v>
      </c>
      <c r="EW26" s="66"/>
      <c r="EX26" s="65"/>
      <c r="EY26" s="65"/>
      <c r="EZ26" s="66"/>
      <c r="FA26" s="67">
        <v>7845</v>
      </c>
      <c r="FB26" s="92">
        <v>1</v>
      </c>
      <c r="FC26" s="68">
        <f t="shared" si="23"/>
        <v>97.368747672831077</v>
      </c>
      <c r="FD26" s="67">
        <v>155</v>
      </c>
      <c r="FE26" s="92">
        <v>1</v>
      </c>
      <c r="FF26" s="68">
        <f t="shared" si="24"/>
        <v>118.32061068702291</v>
      </c>
      <c r="FG26" s="67">
        <v>108</v>
      </c>
      <c r="FH26" s="92">
        <v>1</v>
      </c>
      <c r="FI26" s="68">
        <f t="shared" ref="FI26:FI37" si="49">SUM(FG26/FG25*100)</f>
        <v>125.58139534883721</v>
      </c>
      <c r="FJ26" s="67">
        <v>133</v>
      </c>
      <c r="FK26" s="92">
        <v>1</v>
      </c>
      <c r="FL26" s="68">
        <f t="shared" si="31"/>
        <v>98.518518518518519</v>
      </c>
      <c r="FM26" s="65"/>
      <c r="FN26" s="65"/>
      <c r="FO26" s="66"/>
      <c r="FP26" s="65"/>
      <c r="FQ26" s="65"/>
      <c r="FR26" s="66"/>
      <c r="FS26" s="67">
        <v>1083</v>
      </c>
      <c r="FT26" s="92">
        <v>1</v>
      </c>
      <c r="FU26" s="68">
        <f t="shared" si="25"/>
        <v>103.43839541547277</v>
      </c>
      <c r="FV26" s="67">
        <v>1820</v>
      </c>
      <c r="FW26" s="92">
        <v>1</v>
      </c>
      <c r="FX26" s="68">
        <f t="shared" si="26"/>
        <v>101.33630289532294</v>
      </c>
      <c r="FY26" s="65"/>
      <c r="FZ26" s="65"/>
      <c r="GA26" s="66"/>
      <c r="GB26" s="65"/>
      <c r="GC26" s="65"/>
      <c r="GD26" s="66"/>
      <c r="GE26" s="65"/>
      <c r="GF26" s="65"/>
      <c r="GG26" s="66"/>
      <c r="GH26" s="65"/>
      <c r="GI26" s="65"/>
      <c r="GJ26" s="66"/>
      <c r="GK26" s="67">
        <v>53</v>
      </c>
      <c r="GL26" s="92">
        <v>1</v>
      </c>
      <c r="GM26" s="68">
        <f t="shared" si="46"/>
        <v>110.41666666666667</v>
      </c>
      <c r="GN26" s="65"/>
      <c r="GO26" s="65"/>
      <c r="GP26" s="66"/>
      <c r="GQ26" s="67">
        <v>139</v>
      </c>
      <c r="GR26" s="92">
        <v>1</v>
      </c>
      <c r="GS26" s="68">
        <f t="shared" si="42"/>
        <v>107.75193798449611</v>
      </c>
      <c r="GT26" s="65"/>
      <c r="GU26" s="65"/>
      <c r="GV26" s="66"/>
      <c r="GW26" s="65"/>
      <c r="GX26" s="65"/>
      <c r="GY26" s="66"/>
      <c r="GZ26" s="67">
        <v>43</v>
      </c>
      <c r="HA26" s="92">
        <v>1</v>
      </c>
      <c r="HB26" s="68">
        <f t="shared" ref="HB26:HB37" si="50">SUM(GZ26/GZ25*100)</f>
        <v>286.66666666666669</v>
      </c>
      <c r="HC26" s="65"/>
      <c r="HD26" s="65"/>
      <c r="HE26" s="66"/>
      <c r="HF26" s="67">
        <v>54</v>
      </c>
      <c r="HG26" s="92">
        <v>1</v>
      </c>
      <c r="HH26" s="68">
        <f t="shared" si="47"/>
        <v>90</v>
      </c>
      <c r="HI26" s="67">
        <v>363</v>
      </c>
      <c r="HJ26" s="92">
        <v>1</v>
      </c>
      <c r="HK26" s="68">
        <f t="shared" si="32"/>
        <v>105.21739130434781</v>
      </c>
      <c r="HL26" s="67">
        <v>26</v>
      </c>
      <c r="HM26" s="92">
        <v>1</v>
      </c>
      <c r="HN26" s="66"/>
      <c r="HO26" s="67">
        <v>25</v>
      </c>
      <c r="HP26" s="92">
        <v>1</v>
      </c>
      <c r="HQ26" s="66"/>
      <c r="HR26" s="67">
        <v>24</v>
      </c>
      <c r="HS26" s="92">
        <v>1</v>
      </c>
      <c r="HT26" s="66"/>
      <c r="HU26" s="67">
        <v>25</v>
      </c>
      <c r="HV26" s="92">
        <v>1</v>
      </c>
      <c r="HW26" s="66"/>
      <c r="HX26" s="67">
        <v>39</v>
      </c>
      <c r="HY26" s="92">
        <v>1</v>
      </c>
      <c r="HZ26" s="68">
        <f t="shared" ref="HZ26:HZ37" si="51">SUM(HX26/HX25*100)</f>
        <v>216.66666666666666</v>
      </c>
      <c r="IA26" s="67">
        <v>36</v>
      </c>
      <c r="IB26" s="92">
        <v>1</v>
      </c>
      <c r="IC26" s="68">
        <f t="shared" si="40"/>
        <v>97.297297297297305</v>
      </c>
      <c r="ID26" s="69"/>
      <c r="IE26" s="98">
        <f t="shared" si="1"/>
        <v>16893</v>
      </c>
      <c r="IF26" s="100">
        <f t="shared" si="2"/>
        <v>41</v>
      </c>
      <c r="IG26" s="86">
        <f t="shared" si="27"/>
        <v>103.55544657635014</v>
      </c>
      <c r="IH26" s="69"/>
      <c r="II26" s="70">
        <f t="shared" si="3"/>
        <v>10968</v>
      </c>
      <c r="IJ26" s="70">
        <f t="shared" si="4"/>
        <v>8</v>
      </c>
      <c r="IK26" s="86">
        <f t="shared" si="28"/>
        <v>99.186109603906672</v>
      </c>
      <c r="IL26" s="70">
        <f t="shared" si="5"/>
        <v>2274</v>
      </c>
      <c r="IM26" s="70">
        <f t="shared" si="6"/>
        <v>6</v>
      </c>
      <c r="IN26" s="86">
        <f t="shared" si="29"/>
        <v>109.32692307692307</v>
      </c>
      <c r="IO26" s="70">
        <f t="shared" si="7"/>
        <v>1270</v>
      </c>
      <c r="IP26" s="70">
        <f t="shared" si="8"/>
        <v>3</v>
      </c>
      <c r="IQ26" s="86">
        <f t="shared" si="30"/>
        <v>109.29432013769362</v>
      </c>
      <c r="IS26" s="219">
        <f t="shared" si="9"/>
        <v>13000</v>
      </c>
      <c r="IT26" s="31">
        <f t="shared" si="10"/>
        <v>1679</v>
      </c>
      <c r="IU26" s="31">
        <f t="shared" si="11"/>
        <v>786</v>
      </c>
      <c r="IV26" s="31">
        <f t="shared" si="12"/>
        <v>515</v>
      </c>
      <c r="IW26" s="31">
        <f t="shared" si="13"/>
        <v>366</v>
      </c>
      <c r="IX26" s="31">
        <f t="shared" si="14"/>
        <v>441</v>
      </c>
      <c r="IY26" s="31">
        <f t="shared" si="15"/>
        <v>46</v>
      </c>
      <c r="IZ26" s="217">
        <v>60</v>
      </c>
      <c r="JA26" s="31">
        <f t="shared" si="16"/>
        <v>0</v>
      </c>
      <c r="JB26" s="220">
        <f t="shared" si="0"/>
        <v>16893</v>
      </c>
    </row>
    <row r="27" spans="2:262">
      <c r="B27" s="63" t="s">
        <v>262</v>
      </c>
      <c r="C27" s="64" t="s">
        <v>22</v>
      </c>
      <c r="D27" s="67">
        <v>49</v>
      </c>
      <c r="E27" s="92">
        <v>1</v>
      </c>
      <c r="F27" s="68">
        <f t="shared" si="43"/>
        <v>106.5217391304348</v>
      </c>
      <c r="G27" s="65"/>
      <c r="H27" s="71"/>
      <c r="I27" s="66"/>
      <c r="J27" s="65"/>
      <c r="K27" s="71"/>
      <c r="L27" s="66"/>
      <c r="M27" s="65"/>
      <c r="N27" s="71"/>
      <c r="O27" s="66"/>
      <c r="P27" s="67">
        <v>457</v>
      </c>
      <c r="Q27" s="92">
        <v>1</v>
      </c>
      <c r="R27" s="68">
        <f t="shared" si="17"/>
        <v>98.704103671706264</v>
      </c>
      <c r="S27" s="67">
        <v>30</v>
      </c>
      <c r="T27" s="92">
        <v>1</v>
      </c>
      <c r="U27" s="66"/>
      <c r="V27" s="67">
        <v>70</v>
      </c>
      <c r="W27" s="92">
        <v>1</v>
      </c>
      <c r="X27" s="68">
        <f t="shared" ref="X27:X37" si="52">SUM(V27/V26*100)</f>
        <v>134.61538461538461</v>
      </c>
      <c r="Y27" s="65"/>
      <c r="Z27" s="71"/>
      <c r="AA27" s="66"/>
      <c r="AB27" s="67">
        <v>2</v>
      </c>
      <c r="AC27" s="92">
        <v>1</v>
      </c>
      <c r="AD27" s="68">
        <f t="shared" si="41"/>
        <v>66.666666666666657</v>
      </c>
      <c r="AE27" s="65"/>
      <c r="AF27" s="71"/>
      <c r="AG27" s="66"/>
      <c r="AH27" s="65"/>
      <c r="AI27" s="71"/>
      <c r="AJ27" s="66"/>
      <c r="AK27" s="67">
        <v>34</v>
      </c>
      <c r="AL27" s="92">
        <v>1</v>
      </c>
      <c r="AM27" s="68">
        <f t="shared" si="35"/>
        <v>87.179487179487182</v>
      </c>
      <c r="AN27" s="65"/>
      <c r="AO27" s="71"/>
      <c r="AP27" s="66"/>
      <c r="AQ27" s="65"/>
      <c r="AR27" s="71"/>
      <c r="AS27" s="66"/>
      <c r="AT27" s="67">
        <v>1215</v>
      </c>
      <c r="AU27" s="92">
        <v>1</v>
      </c>
      <c r="AV27" s="68">
        <f t="shared" si="18"/>
        <v>100.08237232289952</v>
      </c>
      <c r="AW27" s="67">
        <v>105</v>
      </c>
      <c r="AX27" s="92">
        <v>1</v>
      </c>
      <c r="AY27" s="68">
        <f t="shared" si="38"/>
        <v>88.235294117647058</v>
      </c>
      <c r="AZ27" s="67">
        <v>232</v>
      </c>
      <c r="BA27" s="92">
        <v>1</v>
      </c>
      <c r="BB27" s="68">
        <f t="shared" si="44"/>
        <v>106.91244239631337</v>
      </c>
      <c r="BC27" s="65"/>
      <c r="BD27" s="71"/>
      <c r="BE27" s="66"/>
      <c r="BF27" s="67">
        <v>117</v>
      </c>
      <c r="BG27" s="92">
        <v>1</v>
      </c>
      <c r="BH27" s="68">
        <f t="shared" ref="BH27:BH33" si="53">SUM(BF27/BF26*100)</f>
        <v>134.48275862068965</v>
      </c>
      <c r="BI27" s="65"/>
      <c r="BJ27" s="71"/>
      <c r="BK27" s="66"/>
      <c r="BL27" s="65"/>
      <c r="BM27" s="71"/>
      <c r="BN27" s="66"/>
      <c r="BO27" s="67">
        <v>645</v>
      </c>
      <c r="BP27" s="92">
        <v>1</v>
      </c>
      <c r="BQ27" s="68">
        <f t="shared" si="19"/>
        <v>102.21870047543582</v>
      </c>
      <c r="BR27" s="67">
        <v>72</v>
      </c>
      <c r="BS27" s="92">
        <v>1</v>
      </c>
      <c r="BT27" s="68">
        <f t="shared" ref="BT27:BT37" si="54">SUM(BR27/BR26*100)</f>
        <v>105.88235294117648</v>
      </c>
      <c r="BU27" s="67">
        <v>76</v>
      </c>
      <c r="BV27" s="92">
        <v>1</v>
      </c>
      <c r="BW27" s="68">
        <f t="shared" si="48"/>
        <v>87.356321839080465</v>
      </c>
      <c r="BX27" s="65"/>
      <c r="BY27" s="71"/>
      <c r="BZ27" s="66"/>
      <c r="CA27" s="65"/>
      <c r="CB27" s="71"/>
      <c r="CC27" s="66"/>
      <c r="CD27" s="65"/>
      <c r="CE27" s="71"/>
      <c r="CF27" s="66"/>
      <c r="CG27" s="67">
        <v>376</v>
      </c>
      <c r="CH27" s="92">
        <v>1</v>
      </c>
      <c r="CI27" s="68">
        <f t="shared" si="20"/>
        <v>96.410256410256409</v>
      </c>
      <c r="CJ27" s="67">
        <v>30</v>
      </c>
      <c r="CK27" s="92">
        <v>1</v>
      </c>
      <c r="CL27" s="66"/>
      <c r="CM27" s="67">
        <v>67</v>
      </c>
      <c r="CN27" s="92">
        <v>1</v>
      </c>
      <c r="CO27" s="68">
        <f t="shared" ref="CO27:CO37" si="55">SUM(CM27/CM26*100)</f>
        <v>131.37254901960785</v>
      </c>
      <c r="CP27" s="67">
        <v>64</v>
      </c>
      <c r="CQ27" s="92">
        <v>1</v>
      </c>
      <c r="CR27" s="68">
        <f t="shared" si="45"/>
        <v>106.66666666666667</v>
      </c>
      <c r="CS27" s="65"/>
      <c r="CT27" s="65"/>
      <c r="CU27" s="66"/>
      <c r="CV27" s="65"/>
      <c r="CW27" s="71"/>
      <c r="CX27" s="66"/>
      <c r="CY27" s="65"/>
      <c r="CZ27" s="71"/>
      <c r="DA27" s="66"/>
      <c r="DB27" s="65"/>
      <c r="DC27" s="71"/>
      <c r="DD27" s="66"/>
      <c r="DE27" s="67">
        <v>337</v>
      </c>
      <c r="DF27" s="92">
        <v>1</v>
      </c>
      <c r="DG27" s="68">
        <f t="shared" si="39"/>
        <v>105.64263322884014</v>
      </c>
      <c r="DH27" s="67">
        <v>45</v>
      </c>
      <c r="DI27" s="92">
        <v>1</v>
      </c>
      <c r="DJ27" s="66"/>
      <c r="DK27" s="65"/>
      <c r="DL27" s="65"/>
      <c r="DM27" s="66"/>
      <c r="DN27" s="67">
        <v>81</v>
      </c>
      <c r="DO27" s="92">
        <v>1</v>
      </c>
      <c r="DP27" s="68">
        <f t="shared" ref="DP27:DP52" si="56">SUM(DN27/DN26*100)</f>
        <v>172.34042553191489</v>
      </c>
      <c r="DQ27" s="65"/>
      <c r="DR27" s="65"/>
      <c r="DS27" s="66"/>
      <c r="DT27" s="67">
        <v>83</v>
      </c>
      <c r="DU27" s="92">
        <v>1</v>
      </c>
      <c r="DV27" s="68">
        <f t="shared" si="34"/>
        <v>98.80952380952381</v>
      </c>
      <c r="DW27" s="67">
        <v>72</v>
      </c>
      <c r="DX27" s="92">
        <v>1</v>
      </c>
      <c r="DY27" s="68">
        <f t="shared" si="33"/>
        <v>96</v>
      </c>
      <c r="DZ27" s="66"/>
      <c r="EA27" s="66"/>
      <c r="EB27" s="66"/>
      <c r="EC27" s="67">
        <v>110</v>
      </c>
      <c r="ED27" s="92">
        <v>1</v>
      </c>
      <c r="EE27" s="68">
        <f t="shared" si="36"/>
        <v>88</v>
      </c>
      <c r="EF27" s="67">
        <v>605</v>
      </c>
      <c r="EG27" s="92">
        <v>1</v>
      </c>
      <c r="EH27" s="68">
        <f t="shared" si="21"/>
        <v>112.03703703703705</v>
      </c>
      <c r="EI27" s="65"/>
      <c r="EJ27" s="65"/>
      <c r="EK27" s="66"/>
      <c r="EL27" s="67">
        <v>141</v>
      </c>
      <c r="EM27" s="92">
        <v>1</v>
      </c>
      <c r="EN27" s="68">
        <f t="shared" si="22"/>
        <v>104.44444444444446</v>
      </c>
      <c r="EO27" s="67">
        <v>67</v>
      </c>
      <c r="EP27" s="92">
        <v>1</v>
      </c>
      <c r="EQ27" s="68">
        <f t="shared" si="37"/>
        <v>98.529411764705884</v>
      </c>
      <c r="ER27" s="65"/>
      <c r="ES27" s="65"/>
      <c r="ET27" s="66"/>
      <c r="EU27" s="67">
        <v>84</v>
      </c>
      <c r="EV27" s="92">
        <v>1</v>
      </c>
      <c r="EW27" s="68">
        <f t="shared" ref="EW27:EW37" si="57">SUM(EU27/EU26*100)</f>
        <v>4200</v>
      </c>
      <c r="EX27" s="65"/>
      <c r="EY27" s="65"/>
      <c r="EZ27" s="66"/>
      <c r="FA27" s="67">
        <v>7514</v>
      </c>
      <c r="FB27" s="92">
        <v>1</v>
      </c>
      <c r="FC27" s="68">
        <f t="shared" si="23"/>
        <v>95.780752071383048</v>
      </c>
      <c r="FD27" s="67">
        <v>164</v>
      </c>
      <c r="FE27" s="92">
        <v>1</v>
      </c>
      <c r="FF27" s="68">
        <f t="shared" si="24"/>
        <v>105.80645161290323</v>
      </c>
      <c r="FG27" s="67">
        <v>99</v>
      </c>
      <c r="FH27" s="92">
        <v>1</v>
      </c>
      <c r="FI27" s="68">
        <f t="shared" si="49"/>
        <v>91.666666666666657</v>
      </c>
      <c r="FJ27" s="67">
        <v>146</v>
      </c>
      <c r="FK27" s="92">
        <v>1</v>
      </c>
      <c r="FL27" s="68">
        <f t="shared" si="31"/>
        <v>109.77443609022556</v>
      </c>
      <c r="FM27" s="65"/>
      <c r="FN27" s="65"/>
      <c r="FO27" s="66"/>
      <c r="FP27" s="65"/>
      <c r="FQ27" s="65"/>
      <c r="FR27" s="66"/>
      <c r="FS27" s="67">
        <v>1078</v>
      </c>
      <c r="FT27" s="92">
        <v>1</v>
      </c>
      <c r="FU27" s="68">
        <f t="shared" si="25"/>
        <v>99.538319482917828</v>
      </c>
      <c r="FV27" s="67">
        <v>1897</v>
      </c>
      <c r="FW27" s="92">
        <v>1</v>
      </c>
      <c r="FX27" s="68">
        <f t="shared" si="26"/>
        <v>104.23076923076924</v>
      </c>
      <c r="FY27" s="65"/>
      <c r="FZ27" s="65"/>
      <c r="GA27" s="66"/>
      <c r="GB27" s="65"/>
      <c r="GC27" s="65"/>
      <c r="GD27" s="66"/>
      <c r="GE27" s="65"/>
      <c r="GF27" s="65"/>
      <c r="GG27" s="66"/>
      <c r="GH27" s="65"/>
      <c r="GI27" s="65"/>
      <c r="GJ27" s="66"/>
      <c r="GK27" s="67">
        <v>56</v>
      </c>
      <c r="GL27" s="92">
        <v>1</v>
      </c>
      <c r="GM27" s="68">
        <f t="shared" si="46"/>
        <v>105.66037735849056</v>
      </c>
      <c r="GN27" s="65"/>
      <c r="GO27" s="65"/>
      <c r="GP27" s="66"/>
      <c r="GQ27" s="67">
        <v>145</v>
      </c>
      <c r="GR27" s="92">
        <v>1</v>
      </c>
      <c r="GS27" s="68">
        <f t="shared" si="42"/>
        <v>104.31654676258992</v>
      </c>
      <c r="GT27" s="67">
        <v>25</v>
      </c>
      <c r="GU27" s="92">
        <v>1</v>
      </c>
      <c r="GV27" s="66"/>
      <c r="GW27" s="65"/>
      <c r="GX27" s="65"/>
      <c r="GY27" s="66"/>
      <c r="GZ27" s="67">
        <v>47</v>
      </c>
      <c r="HA27" s="92">
        <v>1</v>
      </c>
      <c r="HB27" s="68">
        <f t="shared" si="50"/>
        <v>109.30232558139534</v>
      </c>
      <c r="HC27" s="65"/>
      <c r="HD27" s="65"/>
      <c r="HE27" s="66"/>
      <c r="HF27" s="67">
        <v>49</v>
      </c>
      <c r="HG27" s="92">
        <v>1</v>
      </c>
      <c r="HH27" s="68">
        <f t="shared" si="47"/>
        <v>90.740740740740748</v>
      </c>
      <c r="HI27" s="67">
        <v>377</v>
      </c>
      <c r="HJ27" s="92">
        <v>1</v>
      </c>
      <c r="HK27" s="68">
        <f t="shared" si="32"/>
        <v>103.85674931129476</v>
      </c>
      <c r="HL27" s="67">
        <v>30</v>
      </c>
      <c r="HM27" s="92">
        <v>1</v>
      </c>
      <c r="HN27" s="68">
        <f t="shared" ref="HN27:HN33" si="58">SUM(HL27/HL26*100)</f>
        <v>115.38461538461537</v>
      </c>
      <c r="HO27" s="67">
        <v>28</v>
      </c>
      <c r="HP27" s="92">
        <v>1</v>
      </c>
      <c r="HQ27" s="68">
        <f t="shared" ref="HQ27:HQ31" si="59">SUM(HO27/HO26*100)</f>
        <v>112.00000000000001</v>
      </c>
      <c r="HR27" s="67">
        <v>27</v>
      </c>
      <c r="HS27" s="92">
        <v>1</v>
      </c>
      <c r="HT27" s="68">
        <f t="shared" ref="HT27:HT31" si="60">SUM(HR27/HR26*100)</f>
        <v>112.5</v>
      </c>
      <c r="HU27" s="67">
        <v>26</v>
      </c>
      <c r="HV27" s="92">
        <v>1</v>
      </c>
      <c r="HW27" s="68">
        <f t="shared" ref="HW27:HW31" si="61">SUM(HU27/HU26*100)</f>
        <v>104</v>
      </c>
      <c r="HX27" s="67">
        <v>33</v>
      </c>
      <c r="HY27" s="92">
        <v>1</v>
      </c>
      <c r="HZ27" s="68">
        <f t="shared" si="51"/>
        <v>84.615384615384613</v>
      </c>
      <c r="IA27" s="67">
        <v>70</v>
      </c>
      <c r="IB27" s="92">
        <v>1</v>
      </c>
      <c r="IC27" s="68">
        <f t="shared" si="40"/>
        <v>194.44444444444443</v>
      </c>
      <c r="ID27" s="69"/>
      <c r="IE27" s="98">
        <f t="shared" si="1"/>
        <v>17077</v>
      </c>
      <c r="IF27" s="100">
        <f t="shared" si="2"/>
        <v>45</v>
      </c>
      <c r="IG27" s="86">
        <f t="shared" si="27"/>
        <v>101.08920854791926</v>
      </c>
      <c r="IH27" s="69"/>
      <c r="II27" s="70">
        <f t="shared" si="3"/>
        <v>10657</v>
      </c>
      <c r="IJ27" s="70">
        <f t="shared" si="4"/>
        <v>8</v>
      </c>
      <c r="IK27" s="86">
        <f t="shared" si="28"/>
        <v>97.164478482859224</v>
      </c>
      <c r="IL27" s="70">
        <f t="shared" si="5"/>
        <v>2423</v>
      </c>
      <c r="IM27" s="70">
        <f t="shared" si="6"/>
        <v>6</v>
      </c>
      <c r="IN27" s="86">
        <f t="shared" si="29"/>
        <v>106.55233069481092</v>
      </c>
      <c r="IO27" s="70">
        <f t="shared" si="7"/>
        <v>1360</v>
      </c>
      <c r="IP27" s="70">
        <f t="shared" si="8"/>
        <v>6</v>
      </c>
      <c r="IQ27" s="86">
        <f t="shared" si="30"/>
        <v>107.08661417322836</v>
      </c>
      <c r="IS27" s="219">
        <f t="shared" si="9"/>
        <v>12973</v>
      </c>
      <c r="IT27" s="31">
        <f t="shared" si="10"/>
        <v>1705</v>
      </c>
      <c r="IU27" s="31">
        <f t="shared" si="11"/>
        <v>793</v>
      </c>
      <c r="IV27" s="31">
        <f t="shared" si="12"/>
        <v>557</v>
      </c>
      <c r="IW27" s="31">
        <f t="shared" si="13"/>
        <v>463</v>
      </c>
      <c r="IX27" s="31">
        <f t="shared" si="14"/>
        <v>473</v>
      </c>
      <c r="IY27" s="31">
        <f t="shared" si="15"/>
        <v>49</v>
      </c>
      <c r="IZ27" s="217">
        <v>64</v>
      </c>
      <c r="JA27" s="31">
        <f t="shared" si="16"/>
        <v>0</v>
      </c>
      <c r="JB27" s="220">
        <f t="shared" si="0"/>
        <v>17077</v>
      </c>
    </row>
    <row r="28" spans="2:262">
      <c r="B28" s="63" t="s">
        <v>263</v>
      </c>
      <c r="C28" s="64" t="s">
        <v>23</v>
      </c>
      <c r="D28" s="67">
        <v>63</v>
      </c>
      <c r="E28" s="92">
        <v>1</v>
      </c>
      <c r="F28" s="68">
        <f t="shared" si="43"/>
        <v>128.57142857142858</v>
      </c>
      <c r="G28" s="65"/>
      <c r="H28" s="71"/>
      <c r="I28" s="66"/>
      <c r="J28" s="65"/>
      <c r="K28" s="71"/>
      <c r="L28" s="66"/>
      <c r="M28" s="65"/>
      <c r="N28" s="71"/>
      <c r="O28" s="66"/>
      <c r="P28" s="67">
        <v>459</v>
      </c>
      <c r="Q28" s="92">
        <v>1</v>
      </c>
      <c r="R28" s="68">
        <f t="shared" si="17"/>
        <v>100.43763676148797</v>
      </c>
      <c r="S28" s="67">
        <v>50</v>
      </c>
      <c r="T28" s="92">
        <v>1</v>
      </c>
      <c r="U28" s="68">
        <f t="shared" ref="U28:U37" si="62">SUM(S28/S27*100)</f>
        <v>166.66666666666669</v>
      </c>
      <c r="V28" s="67">
        <v>60</v>
      </c>
      <c r="W28" s="92">
        <v>1</v>
      </c>
      <c r="X28" s="68">
        <f t="shared" si="52"/>
        <v>85.714285714285708</v>
      </c>
      <c r="Y28" s="65"/>
      <c r="Z28" s="71"/>
      <c r="AA28" s="66"/>
      <c r="AB28" s="65"/>
      <c r="AC28" s="71"/>
      <c r="AD28" s="66"/>
      <c r="AE28" s="65"/>
      <c r="AF28" s="71"/>
      <c r="AG28" s="66"/>
      <c r="AH28" s="65"/>
      <c r="AI28" s="71"/>
      <c r="AJ28" s="66"/>
      <c r="AK28" s="65"/>
      <c r="AL28" s="71"/>
      <c r="AM28" s="68">
        <f t="shared" si="35"/>
        <v>0</v>
      </c>
      <c r="AN28" s="65"/>
      <c r="AO28" s="71"/>
      <c r="AP28" s="66"/>
      <c r="AQ28" s="65"/>
      <c r="AR28" s="71"/>
      <c r="AS28" s="66"/>
      <c r="AT28" s="67">
        <v>1291</v>
      </c>
      <c r="AU28" s="92">
        <v>1</v>
      </c>
      <c r="AV28" s="68">
        <f t="shared" si="18"/>
        <v>106.25514403292181</v>
      </c>
      <c r="AW28" s="67">
        <v>111</v>
      </c>
      <c r="AX28" s="92">
        <v>1</v>
      </c>
      <c r="AY28" s="68">
        <f t="shared" si="38"/>
        <v>105.71428571428572</v>
      </c>
      <c r="AZ28" s="67">
        <v>219</v>
      </c>
      <c r="BA28" s="92">
        <v>1</v>
      </c>
      <c r="BB28" s="68">
        <f t="shared" si="44"/>
        <v>94.396551724137936</v>
      </c>
      <c r="BC28" s="65"/>
      <c r="BD28" s="71"/>
      <c r="BE28" s="66"/>
      <c r="BF28" s="67">
        <v>127</v>
      </c>
      <c r="BG28" s="92">
        <v>1</v>
      </c>
      <c r="BH28" s="68">
        <f t="shared" si="53"/>
        <v>108.54700854700855</v>
      </c>
      <c r="BI28" s="65"/>
      <c r="BJ28" s="71"/>
      <c r="BK28" s="66"/>
      <c r="BL28" s="65"/>
      <c r="BM28" s="71"/>
      <c r="BN28" s="66"/>
      <c r="BO28" s="67">
        <v>662</v>
      </c>
      <c r="BP28" s="92">
        <v>1</v>
      </c>
      <c r="BQ28" s="68">
        <f t="shared" si="19"/>
        <v>102.63565891472868</v>
      </c>
      <c r="BR28" s="67">
        <v>71</v>
      </c>
      <c r="BS28" s="92">
        <v>1</v>
      </c>
      <c r="BT28" s="68">
        <f t="shared" si="54"/>
        <v>98.611111111111114</v>
      </c>
      <c r="BU28" s="67">
        <v>87</v>
      </c>
      <c r="BV28" s="92">
        <v>1</v>
      </c>
      <c r="BW28" s="68">
        <f t="shared" si="48"/>
        <v>114.4736842105263</v>
      </c>
      <c r="BX28" s="65"/>
      <c r="BY28" s="71"/>
      <c r="BZ28" s="66"/>
      <c r="CA28" s="65"/>
      <c r="CB28" s="71"/>
      <c r="CC28" s="66"/>
      <c r="CD28" s="65"/>
      <c r="CE28" s="71"/>
      <c r="CF28" s="66"/>
      <c r="CG28" s="67">
        <v>395</v>
      </c>
      <c r="CH28" s="92">
        <v>1</v>
      </c>
      <c r="CI28" s="68">
        <f t="shared" si="20"/>
        <v>105.05319148936169</v>
      </c>
      <c r="CJ28" s="67">
        <v>62</v>
      </c>
      <c r="CK28" s="92">
        <v>1</v>
      </c>
      <c r="CL28" s="68">
        <f t="shared" ref="CL28:CL37" si="63">SUM(CJ28/CJ27*100)</f>
        <v>206.66666666666669</v>
      </c>
      <c r="CM28" s="67">
        <v>65</v>
      </c>
      <c r="CN28" s="92">
        <v>1</v>
      </c>
      <c r="CO28" s="68">
        <f t="shared" si="55"/>
        <v>97.014925373134332</v>
      </c>
      <c r="CP28" s="67">
        <v>70</v>
      </c>
      <c r="CQ28" s="92">
        <v>1</v>
      </c>
      <c r="CR28" s="68">
        <f t="shared" si="45"/>
        <v>109.375</v>
      </c>
      <c r="CS28" s="65"/>
      <c r="CT28" s="65"/>
      <c r="CU28" s="66"/>
      <c r="CV28" s="65"/>
      <c r="CW28" s="71"/>
      <c r="CX28" s="66"/>
      <c r="CY28" s="65"/>
      <c r="CZ28" s="71"/>
      <c r="DA28" s="66"/>
      <c r="DB28" s="65"/>
      <c r="DC28" s="71"/>
      <c r="DD28" s="66"/>
      <c r="DE28" s="67">
        <v>334</v>
      </c>
      <c r="DF28" s="92">
        <v>1</v>
      </c>
      <c r="DG28" s="68">
        <f t="shared" si="39"/>
        <v>99.109792284866472</v>
      </c>
      <c r="DH28" s="67">
        <v>83</v>
      </c>
      <c r="DI28" s="92">
        <v>1</v>
      </c>
      <c r="DJ28" s="68">
        <f t="shared" ref="DJ28:DJ37" si="64">SUM(DH28/DH27*100)</f>
        <v>184.44444444444446</v>
      </c>
      <c r="DK28" s="65"/>
      <c r="DL28" s="65"/>
      <c r="DM28" s="66"/>
      <c r="DN28" s="67">
        <v>82</v>
      </c>
      <c r="DO28" s="92">
        <v>1</v>
      </c>
      <c r="DP28" s="68">
        <f t="shared" si="56"/>
        <v>101.23456790123457</v>
      </c>
      <c r="DQ28" s="65"/>
      <c r="DR28" s="65"/>
      <c r="DS28" s="66"/>
      <c r="DT28" s="67">
        <v>118</v>
      </c>
      <c r="DU28" s="92">
        <v>1</v>
      </c>
      <c r="DV28" s="68">
        <f t="shared" si="34"/>
        <v>142.16867469879517</v>
      </c>
      <c r="DW28" s="67">
        <v>73</v>
      </c>
      <c r="DX28" s="92">
        <v>1</v>
      </c>
      <c r="DY28" s="68">
        <f t="shared" si="33"/>
        <v>101.38888888888889</v>
      </c>
      <c r="DZ28" s="66"/>
      <c r="EA28" s="66"/>
      <c r="EB28" s="66"/>
      <c r="EC28" s="67">
        <v>125</v>
      </c>
      <c r="ED28" s="92">
        <v>1</v>
      </c>
      <c r="EE28" s="68">
        <f t="shared" si="36"/>
        <v>113.63636363636364</v>
      </c>
      <c r="EF28" s="67">
        <v>647</v>
      </c>
      <c r="EG28" s="92">
        <v>1</v>
      </c>
      <c r="EH28" s="68">
        <f t="shared" si="21"/>
        <v>106.94214876033057</v>
      </c>
      <c r="EI28" s="65"/>
      <c r="EJ28" s="65"/>
      <c r="EK28" s="66"/>
      <c r="EL28" s="67">
        <v>147</v>
      </c>
      <c r="EM28" s="92">
        <v>1</v>
      </c>
      <c r="EN28" s="68">
        <f t="shared" si="22"/>
        <v>104.25531914893618</v>
      </c>
      <c r="EO28" s="67">
        <v>70</v>
      </c>
      <c r="EP28" s="92">
        <v>1</v>
      </c>
      <c r="EQ28" s="68">
        <f t="shared" si="37"/>
        <v>104.4776119402985</v>
      </c>
      <c r="ER28" s="65"/>
      <c r="ES28" s="65"/>
      <c r="ET28" s="66"/>
      <c r="EU28" s="67">
        <v>137</v>
      </c>
      <c r="EV28" s="92">
        <v>1</v>
      </c>
      <c r="EW28" s="68">
        <f t="shared" si="57"/>
        <v>163.0952380952381</v>
      </c>
      <c r="EX28" s="65"/>
      <c r="EY28" s="65"/>
      <c r="EZ28" s="66"/>
      <c r="FA28" s="67">
        <v>7629</v>
      </c>
      <c r="FB28" s="92">
        <v>1</v>
      </c>
      <c r="FC28" s="68">
        <f t="shared" si="23"/>
        <v>101.53047644397127</v>
      </c>
      <c r="FD28" s="67">
        <v>180</v>
      </c>
      <c r="FE28" s="92">
        <v>1</v>
      </c>
      <c r="FF28" s="68">
        <f t="shared" si="24"/>
        <v>109.75609756097562</v>
      </c>
      <c r="FG28" s="67">
        <v>105</v>
      </c>
      <c r="FH28" s="92">
        <v>1</v>
      </c>
      <c r="FI28" s="68">
        <f t="shared" si="49"/>
        <v>106.06060606060606</v>
      </c>
      <c r="FJ28" s="67">
        <v>152</v>
      </c>
      <c r="FK28" s="92">
        <v>1</v>
      </c>
      <c r="FL28" s="68">
        <f t="shared" si="31"/>
        <v>104.10958904109589</v>
      </c>
      <c r="FM28" s="67">
        <v>26</v>
      </c>
      <c r="FN28" s="92">
        <v>1</v>
      </c>
      <c r="FO28" s="66"/>
      <c r="FP28" s="65"/>
      <c r="FQ28" s="65"/>
      <c r="FR28" s="66"/>
      <c r="FS28" s="67">
        <v>1030</v>
      </c>
      <c r="FT28" s="92">
        <v>1</v>
      </c>
      <c r="FU28" s="68">
        <f t="shared" si="25"/>
        <v>95.547309833024116</v>
      </c>
      <c r="FV28" s="67">
        <v>2072</v>
      </c>
      <c r="FW28" s="92">
        <v>1</v>
      </c>
      <c r="FX28" s="68">
        <f t="shared" si="26"/>
        <v>109.22509225092251</v>
      </c>
      <c r="FY28" s="65"/>
      <c r="FZ28" s="65"/>
      <c r="GA28" s="66"/>
      <c r="GB28" s="65"/>
      <c r="GC28" s="65"/>
      <c r="GD28" s="66"/>
      <c r="GE28" s="65"/>
      <c r="GF28" s="65"/>
      <c r="GG28" s="66"/>
      <c r="GH28" s="65"/>
      <c r="GI28" s="65"/>
      <c r="GJ28" s="66"/>
      <c r="GK28" s="67">
        <v>63</v>
      </c>
      <c r="GL28" s="92">
        <v>1</v>
      </c>
      <c r="GM28" s="68">
        <f t="shared" si="46"/>
        <v>112.5</v>
      </c>
      <c r="GN28" s="65"/>
      <c r="GO28" s="65"/>
      <c r="GP28" s="66"/>
      <c r="GQ28" s="67">
        <v>185</v>
      </c>
      <c r="GR28" s="92">
        <v>1</v>
      </c>
      <c r="GS28" s="68">
        <f t="shared" si="42"/>
        <v>127.58620689655173</v>
      </c>
      <c r="GT28" s="67">
        <v>35</v>
      </c>
      <c r="GU28" s="92">
        <v>1</v>
      </c>
      <c r="GV28" s="68">
        <f t="shared" ref="GV28:GV35" si="65">SUM(GT28/GT27*100)</f>
        <v>140</v>
      </c>
      <c r="GW28" s="65"/>
      <c r="GX28" s="65"/>
      <c r="GY28" s="66"/>
      <c r="GZ28" s="67">
        <v>45</v>
      </c>
      <c r="HA28" s="92">
        <v>1</v>
      </c>
      <c r="HB28" s="68">
        <f t="shared" si="50"/>
        <v>95.744680851063833</v>
      </c>
      <c r="HC28" s="65"/>
      <c r="HD28" s="65"/>
      <c r="HE28" s="66"/>
      <c r="HF28" s="67">
        <v>59</v>
      </c>
      <c r="HG28" s="92">
        <v>1</v>
      </c>
      <c r="HH28" s="68">
        <f t="shared" si="47"/>
        <v>120.40816326530613</v>
      </c>
      <c r="HI28" s="67">
        <v>436</v>
      </c>
      <c r="HJ28" s="92">
        <v>1</v>
      </c>
      <c r="HK28" s="68">
        <f t="shared" si="32"/>
        <v>115.64986737400531</v>
      </c>
      <c r="HL28" s="67">
        <v>27</v>
      </c>
      <c r="HM28" s="92">
        <v>1</v>
      </c>
      <c r="HN28" s="68">
        <f t="shared" si="58"/>
        <v>90</v>
      </c>
      <c r="HO28" s="67">
        <v>28</v>
      </c>
      <c r="HP28" s="92">
        <v>1</v>
      </c>
      <c r="HQ28" s="68">
        <f t="shared" si="59"/>
        <v>100</v>
      </c>
      <c r="HR28" s="67">
        <v>26</v>
      </c>
      <c r="HS28" s="92">
        <v>1</v>
      </c>
      <c r="HT28" s="68">
        <f t="shared" si="60"/>
        <v>96.296296296296291</v>
      </c>
      <c r="HU28" s="67">
        <v>28</v>
      </c>
      <c r="HV28" s="92">
        <v>1</v>
      </c>
      <c r="HW28" s="68">
        <f t="shared" si="61"/>
        <v>107.69230769230769</v>
      </c>
      <c r="HX28" s="67">
        <v>26</v>
      </c>
      <c r="HY28" s="92">
        <v>1</v>
      </c>
      <c r="HZ28" s="68">
        <f t="shared" si="51"/>
        <v>78.787878787878782</v>
      </c>
      <c r="IA28" s="67">
        <v>81</v>
      </c>
      <c r="IB28" s="92">
        <v>1</v>
      </c>
      <c r="IC28" s="68">
        <f t="shared" si="40"/>
        <v>115.71428571428572</v>
      </c>
      <c r="ID28" s="69"/>
      <c r="IE28" s="98">
        <f t="shared" si="1"/>
        <v>17841</v>
      </c>
      <c r="IF28" s="100">
        <f t="shared" si="2"/>
        <v>44</v>
      </c>
      <c r="IG28" s="86">
        <f t="shared" si="27"/>
        <v>104.47385372137963</v>
      </c>
      <c r="IH28" s="69"/>
      <c r="II28" s="70">
        <f t="shared" si="3"/>
        <v>10903</v>
      </c>
      <c r="IJ28" s="70">
        <f t="shared" si="4"/>
        <v>8</v>
      </c>
      <c r="IK28" s="86">
        <f t="shared" si="28"/>
        <v>102.30834193487848</v>
      </c>
      <c r="IL28" s="70">
        <f t="shared" si="5"/>
        <v>2585</v>
      </c>
      <c r="IM28" s="70">
        <f t="shared" si="6"/>
        <v>6</v>
      </c>
      <c r="IN28" s="86">
        <f t="shared" si="29"/>
        <v>106.68592653735038</v>
      </c>
      <c r="IO28" s="70">
        <f t="shared" si="7"/>
        <v>1407</v>
      </c>
      <c r="IP28" s="70">
        <f t="shared" si="8"/>
        <v>6</v>
      </c>
      <c r="IQ28" s="86">
        <f t="shared" si="30"/>
        <v>103.45588235294119</v>
      </c>
      <c r="IS28" s="219">
        <f t="shared" si="9"/>
        <v>13550</v>
      </c>
      <c r="IT28" s="31">
        <f t="shared" si="10"/>
        <v>1748</v>
      </c>
      <c r="IU28" s="31">
        <f t="shared" si="11"/>
        <v>820</v>
      </c>
      <c r="IV28" s="31">
        <f t="shared" si="12"/>
        <v>569</v>
      </c>
      <c r="IW28" s="31">
        <f t="shared" si="13"/>
        <v>499</v>
      </c>
      <c r="IX28" s="31">
        <f t="shared" si="14"/>
        <v>522</v>
      </c>
      <c r="IY28" s="31">
        <f t="shared" si="15"/>
        <v>63</v>
      </c>
      <c r="IZ28" s="217">
        <v>70</v>
      </c>
      <c r="JA28" s="31">
        <f t="shared" si="16"/>
        <v>0</v>
      </c>
      <c r="JB28" s="220">
        <f t="shared" si="0"/>
        <v>17841</v>
      </c>
    </row>
    <row r="29" spans="2:262">
      <c r="B29" s="63" t="s">
        <v>264</v>
      </c>
      <c r="C29" s="64" t="s">
        <v>24</v>
      </c>
      <c r="D29" s="67">
        <v>67</v>
      </c>
      <c r="E29" s="92">
        <v>1</v>
      </c>
      <c r="F29" s="68">
        <f t="shared" si="43"/>
        <v>106.34920634920636</v>
      </c>
      <c r="G29" s="67">
        <v>30</v>
      </c>
      <c r="H29" s="92">
        <v>1</v>
      </c>
      <c r="I29" s="66"/>
      <c r="J29" s="65"/>
      <c r="K29" s="71"/>
      <c r="L29" s="66"/>
      <c r="M29" s="65"/>
      <c r="N29" s="71"/>
      <c r="O29" s="66"/>
      <c r="P29" s="67">
        <v>480</v>
      </c>
      <c r="Q29" s="92">
        <v>1</v>
      </c>
      <c r="R29" s="68">
        <f t="shared" si="17"/>
        <v>104.57516339869282</v>
      </c>
      <c r="S29" s="67">
        <v>52</v>
      </c>
      <c r="T29" s="92">
        <v>1</v>
      </c>
      <c r="U29" s="68">
        <f t="shared" si="62"/>
        <v>104</v>
      </c>
      <c r="V29" s="67">
        <v>52</v>
      </c>
      <c r="W29" s="92">
        <v>1</v>
      </c>
      <c r="X29" s="68">
        <f t="shared" si="52"/>
        <v>86.666666666666671</v>
      </c>
      <c r="Y29" s="65"/>
      <c r="Z29" s="71"/>
      <c r="AA29" s="66"/>
      <c r="AB29" s="65"/>
      <c r="AC29" s="71"/>
      <c r="AD29" s="66"/>
      <c r="AE29" s="65"/>
      <c r="AF29" s="71"/>
      <c r="AG29" s="66"/>
      <c r="AH29" s="65"/>
      <c r="AI29" s="71"/>
      <c r="AJ29" s="66"/>
      <c r="AK29" s="65"/>
      <c r="AL29" s="71"/>
      <c r="AM29" s="68" t="e">
        <f t="shared" si="35"/>
        <v>#DIV/0!</v>
      </c>
      <c r="AN29" s="65"/>
      <c r="AO29" s="71"/>
      <c r="AP29" s="66"/>
      <c r="AQ29" s="65"/>
      <c r="AR29" s="71"/>
      <c r="AS29" s="66"/>
      <c r="AT29" s="67">
        <v>1377</v>
      </c>
      <c r="AU29" s="92">
        <v>1</v>
      </c>
      <c r="AV29" s="68">
        <f t="shared" si="18"/>
        <v>106.66150271107668</v>
      </c>
      <c r="AW29" s="67">
        <v>118</v>
      </c>
      <c r="AX29" s="92">
        <v>1</v>
      </c>
      <c r="AY29" s="68">
        <f t="shared" si="38"/>
        <v>106.30630630630631</v>
      </c>
      <c r="AZ29" s="67">
        <v>209</v>
      </c>
      <c r="BA29" s="92">
        <v>1</v>
      </c>
      <c r="BB29" s="68">
        <f t="shared" si="44"/>
        <v>95.433789954337897</v>
      </c>
      <c r="BC29" s="65"/>
      <c r="BD29" s="71"/>
      <c r="BE29" s="66"/>
      <c r="BF29" s="67">
        <v>119</v>
      </c>
      <c r="BG29" s="92">
        <v>1</v>
      </c>
      <c r="BH29" s="68">
        <f t="shared" si="53"/>
        <v>93.7007874015748</v>
      </c>
      <c r="BI29" s="65"/>
      <c r="BJ29" s="71"/>
      <c r="BK29" s="66"/>
      <c r="BL29" s="65"/>
      <c r="BM29" s="71"/>
      <c r="BN29" s="66"/>
      <c r="BO29" s="67">
        <v>723</v>
      </c>
      <c r="BP29" s="92">
        <v>1</v>
      </c>
      <c r="BQ29" s="68">
        <f t="shared" si="19"/>
        <v>109.21450151057401</v>
      </c>
      <c r="BR29" s="67">
        <v>84</v>
      </c>
      <c r="BS29" s="92">
        <v>1</v>
      </c>
      <c r="BT29" s="68">
        <f t="shared" si="54"/>
        <v>118.30985915492957</v>
      </c>
      <c r="BU29" s="67">
        <v>116</v>
      </c>
      <c r="BV29" s="92">
        <v>1</v>
      </c>
      <c r="BW29" s="68">
        <f t="shared" si="48"/>
        <v>133.33333333333331</v>
      </c>
      <c r="BX29" s="67">
        <v>11</v>
      </c>
      <c r="BY29" s="92">
        <v>1</v>
      </c>
      <c r="BZ29" s="66"/>
      <c r="CA29" s="65"/>
      <c r="CB29" s="71"/>
      <c r="CC29" s="66"/>
      <c r="CD29" s="67">
        <v>20</v>
      </c>
      <c r="CE29" s="92">
        <v>1</v>
      </c>
      <c r="CF29" s="66"/>
      <c r="CG29" s="67">
        <v>395</v>
      </c>
      <c r="CH29" s="92">
        <v>1</v>
      </c>
      <c r="CI29" s="68">
        <f t="shared" si="20"/>
        <v>100</v>
      </c>
      <c r="CJ29" s="67">
        <v>69</v>
      </c>
      <c r="CK29" s="92">
        <v>1</v>
      </c>
      <c r="CL29" s="68">
        <f t="shared" si="63"/>
        <v>111.29032258064515</v>
      </c>
      <c r="CM29" s="67">
        <v>66</v>
      </c>
      <c r="CN29" s="92">
        <v>1</v>
      </c>
      <c r="CO29" s="68">
        <f t="shared" si="55"/>
        <v>101.53846153846153</v>
      </c>
      <c r="CP29" s="67">
        <v>77</v>
      </c>
      <c r="CQ29" s="92">
        <v>1</v>
      </c>
      <c r="CR29" s="68">
        <f t="shared" si="45"/>
        <v>110.00000000000001</v>
      </c>
      <c r="CS29" s="65"/>
      <c r="CT29" s="65"/>
      <c r="CU29" s="66"/>
      <c r="CV29" s="65"/>
      <c r="CW29" s="71"/>
      <c r="CX29" s="66"/>
      <c r="CY29" s="65"/>
      <c r="CZ29" s="71"/>
      <c r="DA29" s="66"/>
      <c r="DB29" s="65"/>
      <c r="DC29" s="71"/>
      <c r="DD29" s="66"/>
      <c r="DE29" s="67">
        <v>349</v>
      </c>
      <c r="DF29" s="92">
        <v>1</v>
      </c>
      <c r="DG29" s="68">
        <f t="shared" si="39"/>
        <v>104.49101796407186</v>
      </c>
      <c r="DH29" s="67">
        <v>91</v>
      </c>
      <c r="DI29" s="92">
        <v>1</v>
      </c>
      <c r="DJ29" s="68">
        <f t="shared" si="64"/>
        <v>109.63855421686748</v>
      </c>
      <c r="DK29" s="65"/>
      <c r="DL29" s="65"/>
      <c r="DM29" s="66"/>
      <c r="DN29" s="67">
        <v>98</v>
      </c>
      <c r="DO29" s="92">
        <v>1</v>
      </c>
      <c r="DP29" s="68">
        <f t="shared" si="56"/>
        <v>119.51219512195121</v>
      </c>
      <c r="DQ29" s="67">
        <v>14</v>
      </c>
      <c r="DR29" s="92">
        <v>1</v>
      </c>
      <c r="DS29" s="66"/>
      <c r="DT29" s="67">
        <v>131</v>
      </c>
      <c r="DU29" s="92">
        <v>1</v>
      </c>
      <c r="DV29" s="68">
        <f t="shared" si="34"/>
        <v>111.01694915254237</v>
      </c>
      <c r="DW29" s="67">
        <v>79</v>
      </c>
      <c r="DX29" s="92">
        <v>1</v>
      </c>
      <c r="DY29" s="68">
        <f t="shared" si="33"/>
        <v>108.21917808219179</v>
      </c>
      <c r="DZ29" s="66"/>
      <c r="EA29" s="66"/>
      <c r="EB29" s="66"/>
      <c r="EC29" s="67">
        <v>129</v>
      </c>
      <c r="ED29" s="92">
        <v>1</v>
      </c>
      <c r="EE29" s="68">
        <f t="shared" si="36"/>
        <v>103.2</v>
      </c>
      <c r="EF29" s="67">
        <v>699</v>
      </c>
      <c r="EG29" s="92">
        <v>1</v>
      </c>
      <c r="EH29" s="68">
        <f t="shared" si="21"/>
        <v>108.03709428129831</v>
      </c>
      <c r="EI29" s="65"/>
      <c r="EJ29" s="65"/>
      <c r="EK29" s="66"/>
      <c r="EL29" s="67">
        <v>159</v>
      </c>
      <c r="EM29" s="92">
        <v>1</v>
      </c>
      <c r="EN29" s="68">
        <f t="shared" si="22"/>
        <v>108.16326530612245</v>
      </c>
      <c r="EO29" s="67">
        <v>88</v>
      </c>
      <c r="EP29" s="92">
        <v>1</v>
      </c>
      <c r="EQ29" s="68">
        <f t="shared" si="37"/>
        <v>125.71428571428571</v>
      </c>
      <c r="ER29" s="67">
        <v>46</v>
      </c>
      <c r="ES29" s="92">
        <v>1</v>
      </c>
      <c r="ET29" s="66"/>
      <c r="EU29" s="67">
        <v>150</v>
      </c>
      <c r="EV29" s="92">
        <v>1</v>
      </c>
      <c r="EW29" s="68">
        <f t="shared" si="57"/>
        <v>109.48905109489051</v>
      </c>
      <c r="EX29" s="65"/>
      <c r="EY29" s="65"/>
      <c r="EZ29" s="66"/>
      <c r="FA29" s="67">
        <v>7837</v>
      </c>
      <c r="FB29" s="92">
        <v>1</v>
      </c>
      <c r="FC29" s="68">
        <f t="shared" si="23"/>
        <v>102.72643858959233</v>
      </c>
      <c r="FD29" s="67">
        <v>197</v>
      </c>
      <c r="FE29" s="92">
        <v>1</v>
      </c>
      <c r="FF29" s="68">
        <f t="shared" si="24"/>
        <v>109.44444444444446</v>
      </c>
      <c r="FG29" s="67">
        <v>112</v>
      </c>
      <c r="FH29" s="92">
        <v>1</v>
      </c>
      <c r="FI29" s="68">
        <f t="shared" si="49"/>
        <v>106.66666666666667</v>
      </c>
      <c r="FJ29" s="67">
        <v>159</v>
      </c>
      <c r="FK29" s="92">
        <v>1</v>
      </c>
      <c r="FL29" s="68">
        <f t="shared" si="31"/>
        <v>104.60526315789474</v>
      </c>
      <c r="FM29" s="67">
        <v>58</v>
      </c>
      <c r="FN29" s="92">
        <v>1</v>
      </c>
      <c r="FO29" s="68">
        <f t="shared" ref="FO29:FO37" si="66">SUM(FM29/FM28*100)</f>
        <v>223.07692307692309</v>
      </c>
      <c r="FP29" s="65"/>
      <c r="FQ29" s="65"/>
      <c r="FR29" s="66"/>
      <c r="FS29" s="67">
        <v>1100</v>
      </c>
      <c r="FT29" s="92">
        <v>1</v>
      </c>
      <c r="FU29" s="68">
        <f t="shared" si="25"/>
        <v>106.79611650485437</v>
      </c>
      <c r="FV29" s="67">
        <v>2235</v>
      </c>
      <c r="FW29" s="92">
        <v>1</v>
      </c>
      <c r="FX29" s="68">
        <f t="shared" si="26"/>
        <v>107.86679536679537</v>
      </c>
      <c r="FY29" s="65"/>
      <c r="FZ29" s="65"/>
      <c r="GA29" s="66"/>
      <c r="GB29" s="65"/>
      <c r="GC29" s="65"/>
      <c r="GD29" s="66"/>
      <c r="GE29" s="65"/>
      <c r="GF29" s="65"/>
      <c r="GG29" s="66"/>
      <c r="GH29" s="65"/>
      <c r="GI29" s="65"/>
      <c r="GJ29" s="66"/>
      <c r="GK29" s="67">
        <v>67</v>
      </c>
      <c r="GL29" s="92">
        <v>1</v>
      </c>
      <c r="GM29" s="68">
        <f t="shared" si="46"/>
        <v>106.34920634920636</v>
      </c>
      <c r="GN29" s="65"/>
      <c r="GO29" s="65"/>
      <c r="GP29" s="66"/>
      <c r="GQ29" s="67">
        <v>198</v>
      </c>
      <c r="GR29" s="92">
        <v>1</v>
      </c>
      <c r="GS29" s="68">
        <f t="shared" si="42"/>
        <v>107.02702702702702</v>
      </c>
      <c r="GT29" s="67">
        <v>35</v>
      </c>
      <c r="GU29" s="92">
        <v>1</v>
      </c>
      <c r="GV29" s="68">
        <f t="shared" si="65"/>
        <v>100</v>
      </c>
      <c r="GW29" s="65"/>
      <c r="GX29" s="65"/>
      <c r="GY29" s="66"/>
      <c r="GZ29" s="67">
        <v>43</v>
      </c>
      <c r="HA29" s="92">
        <v>1</v>
      </c>
      <c r="HB29" s="68">
        <f t="shared" si="50"/>
        <v>95.555555555555557</v>
      </c>
      <c r="HC29" s="65"/>
      <c r="HD29" s="65"/>
      <c r="HE29" s="66"/>
      <c r="HF29" s="67">
        <v>63</v>
      </c>
      <c r="HG29" s="92">
        <v>1</v>
      </c>
      <c r="HH29" s="68">
        <f t="shared" si="47"/>
        <v>106.77966101694916</v>
      </c>
      <c r="HI29" s="67">
        <v>444</v>
      </c>
      <c r="HJ29" s="92">
        <v>1</v>
      </c>
      <c r="HK29" s="68">
        <f t="shared" si="32"/>
        <v>101.83486238532109</v>
      </c>
      <c r="HL29" s="67">
        <v>25</v>
      </c>
      <c r="HM29" s="92">
        <v>1</v>
      </c>
      <c r="HN29" s="68">
        <f t="shared" si="58"/>
        <v>92.592592592592595</v>
      </c>
      <c r="HO29" s="67">
        <v>23</v>
      </c>
      <c r="HP29" s="92">
        <v>1</v>
      </c>
      <c r="HQ29" s="68">
        <f t="shared" si="59"/>
        <v>82.142857142857139</v>
      </c>
      <c r="HR29" s="67">
        <v>23</v>
      </c>
      <c r="HS29" s="92">
        <v>1</v>
      </c>
      <c r="HT29" s="68">
        <f t="shared" si="60"/>
        <v>88.461538461538453</v>
      </c>
      <c r="HU29" s="67">
        <v>25</v>
      </c>
      <c r="HV29" s="92">
        <v>1</v>
      </c>
      <c r="HW29" s="68">
        <f t="shared" si="61"/>
        <v>89.285714285714292</v>
      </c>
      <c r="HX29" s="67">
        <v>34</v>
      </c>
      <c r="HY29" s="92">
        <v>1</v>
      </c>
      <c r="HZ29" s="68">
        <f t="shared" si="51"/>
        <v>130.76923076923077</v>
      </c>
      <c r="IA29" s="67">
        <v>88</v>
      </c>
      <c r="IB29" s="92">
        <v>1</v>
      </c>
      <c r="IC29" s="68">
        <f t="shared" si="40"/>
        <v>108.64197530864197</v>
      </c>
      <c r="ID29" s="69"/>
      <c r="IE29" s="98">
        <f t="shared" si="1"/>
        <v>18864</v>
      </c>
      <c r="IF29" s="100">
        <f t="shared" si="2"/>
        <v>49</v>
      </c>
      <c r="IG29" s="86">
        <f t="shared" si="27"/>
        <v>105.73398352110308</v>
      </c>
      <c r="IH29" s="69"/>
      <c r="II29" s="70">
        <f t="shared" si="3"/>
        <v>11305</v>
      </c>
      <c r="IJ29" s="70">
        <f t="shared" si="4"/>
        <v>8</v>
      </c>
      <c r="IK29" s="86">
        <f t="shared" si="28"/>
        <v>103.68705860772265</v>
      </c>
      <c r="IL29" s="70">
        <f t="shared" si="5"/>
        <v>2806</v>
      </c>
      <c r="IM29" s="70">
        <f t="shared" si="6"/>
        <v>7</v>
      </c>
      <c r="IN29" s="86">
        <f t="shared" si="29"/>
        <v>108.54932301740811</v>
      </c>
      <c r="IO29" s="70">
        <f t="shared" si="7"/>
        <v>1514</v>
      </c>
      <c r="IP29" s="70">
        <f t="shared" si="8"/>
        <v>6</v>
      </c>
      <c r="IQ29" s="86">
        <f t="shared" si="30"/>
        <v>107.60483297796731</v>
      </c>
      <c r="IS29" s="219">
        <f t="shared" si="9"/>
        <v>14247</v>
      </c>
      <c r="IT29" s="31">
        <f t="shared" si="10"/>
        <v>1823</v>
      </c>
      <c r="IU29" s="31">
        <f t="shared" si="11"/>
        <v>934</v>
      </c>
      <c r="IV29" s="31">
        <f t="shared" si="12"/>
        <v>584</v>
      </c>
      <c r="IW29" s="31">
        <f t="shared" si="13"/>
        <v>552</v>
      </c>
      <c r="IX29" s="31">
        <f t="shared" si="14"/>
        <v>550</v>
      </c>
      <c r="IY29" s="31">
        <f t="shared" si="15"/>
        <v>97</v>
      </c>
      <c r="IZ29" s="217">
        <v>77</v>
      </c>
      <c r="JA29" s="31">
        <f t="shared" si="16"/>
        <v>0</v>
      </c>
      <c r="JB29" s="220">
        <f t="shared" si="0"/>
        <v>18864</v>
      </c>
    </row>
    <row r="30" spans="2:262">
      <c r="B30" s="63" t="s">
        <v>265</v>
      </c>
      <c r="C30" s="64" t="s">
        <v>25</v>
      </c>
      <c r="D30" s="67">
        <v>75</v>
      </c>
      <c r="E30" s="92">
        <v>1</v>
      </c>
      <c r="F30" s="68">
        <f t="shared" si="43"/>
        <v>111.94029850746267</v>
      </c>
      <c r="G30" s="67">
        <v>37</v>
      </c>
      <c r="H30" s="92">
        <v>1</v>
      </c>
      <c r="I30" s="68">
        <f t="shared" ref="I30:I37" si="67">SUM(G30/G29*100)</f>
        <v>123.33333333333334</v>
      </c>
      <c r="J30" s="65"/>
      <c r="K30" s="71"/>
      <c r="L30" s="66"/>
      <c r="M30" s="67">
        <v>17</v>
      </c>
      <c r="N30" s="92">
        <v>1</v>
      </c>
      <c r="O30" s="66"/>
      <c r="P30" s="67">
        <v>530</v>
      </c>
      <c r="Q30" s="92">
        <v>1</v>
      </c>
      <c r="R30" s="68">
        <f t="shared" si="17"/>
        <v>110.41666666666667</v>
      </c>
      <c r="S30" s="67">
        <v>59</v>
      </c>
      <c r="T30" s="92">
        <v>1</v>
      </c>
      <c r="U30" s="68">
        <f t="shared" si="62"/>
        <v>113.46153846153845</v>
      </c>
      <c r="V30" s="67">
        <v>55</v>
      </c>
      <c r="W30" s="92">
        <v>1</v>
      </c>
      <c r="X30" s="68">
        <f t="shared" si="52"/>
        <v>105.76923076923077</v>
      </c>
      <c r="Y30" s="67">
        <v>15</v>
      </c>
      <c r="Z30" s="92">
        <v>1</v>
      </c>
      <c r="AA30" s="66"/>
      <c r="AB30" s="65"/>
      <c r="AC30" s="71"/>
      <c r="AD30" s="66"/>
      <c r="AE30" s="65"/>
      <c r="AF30" s="71"/>
      <c r="AG30" s="66"/>
      <c r="AH30" s="65"/>
      <c r="AI30" s="71"/>
      <c r="AJ30" s="66"/>
      <c r="AK30" s="67">
        <v>21</v>
      </c>
      <c r="AL30" s="92">
        <v>1</v>
      </c>
      <c r="AM30" s="68" t="e">
        <f t="shared" si="35"/>
        <v>#DIV/0!</v>
      </c>
      <c r="AN30" s="67">
        <v>32</v>
      </c>
      <c r="AO30" s="92">
        <v>1</v>
      </c>
      <c r="AP30" s="66"/>
      <c r="AQ30" s="65"/>
      <c r="AR30" s="71"/>
      <c r="AS30" s="66"/>
      <c r="AT30" s="67">
        <v>1435</v>
      </c>
      <c r="AU30" s="92">
        <v>1</v>
      </c>
      <c r="AV30" s="68">
        <f t="shared" si="18"/>
        <v>104.21205519244734</v>
      </c>
      <c r="AW30" s="67">
        <v>127</v>
      </c>
      <c r="AX30" s="92">
        <v>1</v>
      </c>
      <c r="AY30" s="68">
        <f t="shared" si="38"/>
        <v>107.62711864406779</v>
      </c>
      <c r="AZ30" s="67">
        <v>293</v>
      </c>
      <c r="BA30" s="92">
        <v>1</v>
      </c>
      <c r="BB30" s="68">
        <f t="shared" si="44"/>
        <v>140.19138755980862</v>
      </c>
      <c r="BC30" s="67">
        <v>35</v>
      </c>
      <c r="BD30" s="92">
        <v>1</v>
      </c>
      <c r="BE30" s="66"/>
      <c r="BF30" s="67">
        <v>106</v>
      </c>
      <c r="BG30" s="92">
        <v>1</v>
      </c>
      <c r="BH30" s="68">
        <f t="shared" si="53"/>
        <v>89.075630252100851</v>
      </c>
      <c r="BI30" s="67">
        <v>17</v>
      </c>
      <c r="BJ30" s="92">
        <v>1</v>
      </c>
      <c r="BK30" s="66"/>
      <c r="BL30" s="65"/>
      <c r="BM30" s="71"/>
      <c r="BN30" s="66"/>
      <c r="BO30" s="67">
        <v>764</v>
      </c>
      <c r="BP30" s="92">
        <v>1</v>
      </c>
      <c r="BQ30" s="68">
        <f t="shared" si="19"/>
        <v>105.67081604426004</v>
      </c>
      <c r="BR30" s="67">
        <v>84</v>
      </c>
      <c r="BS30" s="92">
        <v>1</v>
      </c>
      <c r="BT30" s="68">
        <f t="shared" si="54"/>
        <v>100</v>
      </c>
      <c r="BU30" s="67">
        <v>118</v>
      </c>
      <c r="BV30" s="92">
        <v>1</v>
      </c>
      <c r="BW30" s="68">
        <f t="shared" si="48"/>
        <v>101.72413793103448</v>
      </c>
      <c r="BX30" s="67">
        <v>11</v>
      </c>
      <c r="BY30" s="92">
        <v>1</v>
      </c>
      <c r="BZ30" s="68">
        <f t="shared" ref="BZ30:BZ31" si="68">SUM(BX30/BX29*100)</f>
        <v>100</v>
      </c>
      <c r="CA30" s="67">
        <v>13</v>
      </c>
      <c r="CB30" s="92">
        <v>1</v>
      </c>
      <c r="CC30" s="66"/>
      <c r="CD30" s="67">
        <v>38</v>
      </c>
      <c r="CE30" s="92">
        <v>1</v>
      </c>
      <c r="CF30" s="68">
        <f t="shared" ref="CF30:CF34" si="69">SUM(CD30/CD29*100)</f>
        <v>190</v>
      </c>
      <c r="CG30" s="67">
        <v>435</v>
      </c>
      <c r="CH30" s="92">
        <v>1</v>
      </c>
      <c r="CI30" s="68">
        <f t="shared" si="20"/>
        <v>110.12658227848102</v>
      </c>
      <c r="CJ30" s="67">
        <v>77</v>
      </c>
      <c r="CK30" s="92">
        <v>1</v>
      </c>
      <c r="CL30" s="68">
        <f t="shared" si="63"/>
        <v>111.59420289855073</v>
      </c>
      <c r="CM30" s="67">
        <v>72</v>
      </c>
      <c r="CN30" s="92">
        <v>1</v>
      </c>
      <c r="CO30" s="68">
        <f t="shared" si="55"/>
        <v>109.09090909090908</v>
      </c>
      <c r="CP30" s="67">
        <v>83</v>
      </c>
      <c r="CQ30" s="92">
        <v>1</v>
      </c>
      <c r="CR30" s="68">
        <f t="shared" si="45"/>
        <v>107.79220779220779</v>
      </c>
      <c r="CS30" s="65"/>
      <c r="CT30" s="65"/>
      <c r="CU30" s="66"/>
      <c r="CV30" s="65"/>
      <c r="CW30" s="71"/>
      <c r="CX30" s="66"/>
      <c r="CY30" s="67">
        <v>20</v>
      </c>
      <c r="CZ30" s="92">
        <v>1</v>
      </c>
      <c r="DA30" s="66"/>
      <c r="DB30" s="67">
        <v>14</v>
      </c>
      <c r="DC30" s="92">
        <v>1</v>
      </c>
      <c r="DD30" s="66"/>
      <c r="DE30" s="67">
        <v>384</v>
      </c>
      <c r="DF30" s="92">
        <v>1</v>
      </c>
      <c r="DG30" s="68">
        <f t="shared" si="39"/>
        <v>110.02865329512895</v>
      </c>
      <c r="DH30" s="67">
        <v>91</v>
      </c>
      <c r="DI30" s="92">
        <v>1</v>
      </c>
      <c r="DJ30" s="68">
        <f t="shared" si="64"/>
        <v>100</v>
      </c>
      <c r="DK30" s="67">
        <v>15</v>
      </c>
      <c r="DL30" s="92">
        <v>1</v>
      </c>
      <c r="DM30" s="66"/>
      <c r="DN30" s="67">
        <v>111</v>
      </c>
      <c r="DO30" s="92">
        <v>1</v>
      </c>
      <c r="DP30" s="68">
        <f t="shared" si="56"/>
        <v>113.26530612244898</v>
      </c>
      <c r="DQ30" s="67">
        <v>11</v>
      </c>
      <c r="DR30" s="92">
        <v>1</v>
      </c>
      <c r="DS30" s="68">
        <f t="shared" ref="DS30:DS31" si="70">SUM(DQ30/DQ29*100)</f>
        <v>78.571428571428569</v>
      </c>
      <c r="DT30" s="67">
        <v>135</v>
      </c>
      <c r="DU30" s="92">
        <v>1</v>
      </c>
      <c r="DV30" s="68">
        <f t="shared" si="34"/>
        <v>103.05343511450383</v>
      </c>
      <c r="DW30" s="67">
        <v>80</v>
      </c>
      <c r="DX30" s="92">
        <v>1</v>
      </c>
      <c r="DY30" s="68">
        <f t="shared" si="33"/>
        <v>101.26582278481013</v>
      </c>
      <c r="DZ30" s="66"/>
      <c r="EA30" s="66"/>
      <c r="EB30" s="66"/>
      <c r="EC30" s="67">
        <v>137</v>
      </c>
      <c r="ED30" s="92">
        <v>1</v>
      </c>
      <c r="EE30" s="68">
        <f t="shared" si="36"/>
        <v>106.20155038759691</v>
      </c>
      <c r="EF30" s="67">
        <v>691</v>
      </c>
      <c r="EG30" s="92">
        <v>1</v>
      </c>
      <c r="EH30" s="68">
        <f t="shared" si="21"/>
        <v>98.855507868383413</v>
      </c>
      <c r="EI30" s="65"/>
      <c r="EJ30" s="65"/>
      <c r="EK30" s="66"/>
      <c r="EL30" s="67">
        <v>158</v>
      </c>
      <c r="EM30" s="92">
        <v>1</v>
      </c>
      <c r="EN30" s="68">
        <f t="shared" si="22"/>
        <v>99.371069182389931</v>
      </c>
      <c r="EO30" s="67">
        <v>89</v>
      </c>
      <c r="EP30" s="92">
        <v>1</v>
      </c>
      <c r="EQ30" s="68">
        <f t="shared" si="37"/>
        <v>101.13636363636364</v>
      </c>
      <c r="ER30" s="67">
        <v>59</v>
      </c>
      <c r="ES30" s="92">
        <v>1</v>
      </c>
      <c r="ET30" s="68">
        <f t="shared" ref="ET30:ET37" si="71">SUM(ER30/ER29*100)</f>
        <v>128.26086956521738</v>
      </c>
      <c r="EU30" s="67">
        <v>168</v>
      </c>
      <c r="EV30" s="92">
        <v>1</v>
      </c>
      <c r="EW30" s="68">
        <f t="shared" si="57"/>
        <v>112.00000000000001</v>
      </c>
      <c r="EX30" s="65"/>
      <c r="EY30" s="65"/>
      <c r="EZ30" s="66"/>
      <c r="FA30" s="67">
        <v>8067</v>
      </c>
      <c r="FB30" s="92">
        <v>1</v>
      </c>
      <c r="FC30" s="68">
        <f t="shared" si="23"/>
        <v>102.93479647824422</v>
      </c>
      <c r="FD30" s="67">
        <v>209</v>
      </c>
      <c r="FE30" s="92">
        <v>1</v>
      </c>
      <c r="FF30" s="68">
        <f t="shared" si="24"/>
        <v>106.09137055837563</v>
      </c>
      <c r="FG30" s="67">
        <v>117</v>
      </c>
      <c r="FH30" s="92">
        <v>1</v>
      </c>
      <c r="FI30" s="68">
        <f t="shared" si="49"/>
        <v>104.46428571428572</v>
      </c>
      <c r="FJ30" s="67">
        <v>157</v>
      </c>
      <c r="FK30" s="92">
        <v>1</v>
      </c>
      <c r="FL30" s="68">
        <f t="shared" si="31"/>
        <v>98.742138364779876</v>
      </c>
      <c r="FM30" s="67">
        <v>67</v>
      </c>
      <c r="FN30" s="92">
        <v>1</v>
      </c>
      <c r="FO30" s="68">
        <f t="shared" si="66"/>
        <v>115.51724137931035</v>
      </c>
      <c r="FP30" s="65"/>
      <c r="FQ30" s="65"/>
      <c r="FR30" s="66"/>
      <c r="FS30" s="67">
        <v>1179</v>
      </c>
      <c r="FT30" s="92">
        <v>1</v>
      </c>
      <c r="FU30" s="68">
        <f t="shared" si="25"/>
        <v>107.18181818181817</v>
      </c>
      <c r="FV30" s="67">
        <v>2447</v>
      </c>
      <c r="FW30" s="92">
        <v>1</v>
      </c>
      <c r="FX30" s="68">
        <f t="shared" si="26"/>
        <v>109.48545861297538</v>
      </c>
      <c r="FY30" s="65"/>
      <c r="FZ30" s="65"/>
      <c r="GA30" s="66"/>
      <c r="GB30" s="65"/>
      <c r="GC30" s="65"/>
      <c r="GD30" s="66"/>
      <c r="GE30" s="67">
        <v>35</v>
      </c>
      <c r="GF30" s="92">
        <v>1</v>
      </c>
      <c r="GG30" s="66"/>
      <c r="GH30" s="67">
        <v>11</v>
      </c>
      <c r="GI30" s="92">
        <v>1</v>
      </c>
      <c r="GJ30" s="66"/>
      <c r="GK30" s="67">
        <v>69</v>
      </c>
      <c r="GL30" s="92">
        <v>1</v>
      </c>
      <c r="GM30" s="68">
        <f t="shared" si="46"/>
        <v>102.98507462686568</v>
      </c>
      <c r="GN30" s="65"/>
      <c r="GO30" s="65"/>
      <c r="GP30" s="66"/>
      <c r="GQ30" s="67">
        <v>243</v>
      </c>
      <c r="GR30" s="92">
        <v>1</v>
      </c>
      <c r="GS30" s="68">
        <f t="shared" si="42"/>
        <v>122.72727272727273</v>
      </c>
      <c r="GT30" s="67">
        <v>39</v>
      </c>
      <c r="GU30" s="92">
        <v>1</v>
      </c>
      <c r="GV30" s="68">
        <f t="shared" si="65"/>
        <v>111.42857142857143</v>
      </c>
      <c r="GW30" s="67">
        <v>54</v>
      </c>
      <c r="GX30" s="92">
        <v>1</v>
      </c>
      <c r="GY30" s="66"/>
      <c r="GZ30" s="67">
        <v>47</v>
      </c>
      <c r="HA30" s="92">
        <v>1</v>
      </c>
      <c r="HB30" s="68">
        <f t="shared" si="50"/>
        <v>109.30232558139534</v>
      </c>
      <c r="HC30" s="67">
        <v>16</v>
      </c>
      <c r="HD30" s="92">
        <v>1</v>
      </c>
      <c r="HE30" s="66"/>
      <c r="HF30" s="67">
        <v>61</v>
      </c>
      <c r="HG30" s="92">
        <v>1</v>
      </c>
      <c r="HH30" s="68">
        <f t="shared" si="47"/>
        <v>96.825396825396822</v>
      </c>
      <c r="HI30" s="67">
        <v>491</v>
      </c>
      <c r="HJ30" s="92">
        <v>1</v>
      </c>
      <c r="HK30" s="68">
        <f t="shared" si="32"/>
        <v>110.58558558558558</v>
      </c>
      <c r="HL30" s="67">
        <v>22</v>
      </c>
      <c r="HM30" s="92">
        <v>1</v>
      </c>
      <c r="HN30" s="68">
        <f t="shared" si="58"/>
        <v>88</v>
      </c>
      <c r="HO30" s="67">
        <v>20</v>
      </c>
      <c r="HP30" s="92">
        <v>1</v>
      </c>
      <c r="HQ30" s="68">
        <f t="shared" si="59"/>
        <v>86.956521739130437</v>
      </c>
      <c r="HR30" s="67">
        <v>21</v>
      </c>
      <c r="HS30" s="92">
        <v>1</v>
      </c>
      <c r="HT30" s="68">
        <f t="shared" si="60"/>
        <v>91.304347826086953</v>
      </c>
      <c r="HU30" s="67">
        <v>22</v>
      </c>
      <c r="HV30" s="92">
        <v>1</v>
      </c>
      <c r="HW30" s="68">
        <f t="shared" si="61"/>
        <v>88</v>
      </c>
      <c r="HX30" s="67">
        <v>38</v>
      </c>
      <c r="HY30" s="92">
        <v>1</v>
      </c>
      <c r="HZ30" s="68">
        <f t="shared" si="51"/>
        <v>111.76470588235294</v>
      </c>
      <c r="IA30" s="67">
        <v>89</v>
      </c>
      <c r="IB30" s="92">
        <v>1</v>
      </c>
      <c r="IC30" s="68">
        <f t="shared" si="40"/>
        <v>101.13636363636364</v>
      </c>
      <c r="ID30" s="69"/>
      <c r="IE30" s="98">
        <f t="shared" si="1"/>
        <v>20233</v>
      </c>
      <c r="IF30" s="100">
        <f t="shared" si="2"/>
        <v>63</v>
      </c>
      <c r="IG30" s="86">
        <f t="shared" si="27"/>
        <v>107.25720949957591</v>
      </c>
      <c r="IH30" s="69"/>
      <c r="II30" s="70">
        <f t="shared" si="3"/>
        <v>11773</v>
      </c>
      <c r="IJ30" s="70">
        <f t="shared" si="4"/>
        <v>8</v>
      </c>
      <c r="IK30" s="86">
        <f t="shared" si="28"/>
        <v>104.13976116762495</v>
      </c>
      <c r="IL30" s="70">
        <f t="shared" si="5"/>
        <v>3133</v>
      </c>
      <c r="IM30" s="70">
        <f t="shared" si="6"/>
        <v>7</v>
      </c>
      <c r="IN30" s="86">
        <f t="shared" si="29"/>
        <v>111.65359942979329</v>
      </c>
      <c r="IO30" s="70">
        <f t="shared" si="7"/>
        <v>1617</v>
      </c>
      <c r="IP30" s="70">
        <f t="shared" si="8"/>
        <v>6</v>
      </c>
      <c r="IQ30" s="86">
        <f t="shared" si="30"/>
        <v>106.80317040951124</v>
      </c>
      <c r="IS30" s="219">
        <f t="shared" si="9"/>
        <v>15038</v>
      </c>
      <c r="IT30" s="31">
        <f t="shared" si="10"/>
        <v>2049</v>
      </c>
      <c r="IU30" s="31">
        <f t="shared" si="11"/>
        <v>994</v>
      </c>
      <c r="IV30" s="31">
        <f t="shared" si="12"/>
        <v>676</v>
      </c>
      <c r="IW30" s="31">
        <f t="shared" si="13"/>
        <v>646</v>
      </c>
      <c r="IX30" s="31">
        <f t="shared" si="14"/>
        <v>635</v>
      </c>
      <c r="IY30" s="31">
        <f t="shared" si="15"/>
        <v>112</v>
      </c>
      <c r="IZ30" s="217">
        <v>83</v>
      </c>
      <c r="JA30" s="31">
        <f t="shared" si="16"/>
        <v>0</v>
      </c>
      <c r="JB30" s="220">
        <f t="shared" si="0"/>
        <v>20233</v>
      </c>
    </row>
    <row r="31" spans="2:262">
      <c r="B31" s="63" t="s">
        <v>266</v>
      </c>
      <c r="C31" s="64" t="s">
        <v>26</v>
      </c>
      <c r="D31" s="67">
        <v>144</v>
      </c>
      <c r="E31" s="92">
        <v>1</v>
      </c>
      <c r="F31" s="68">
        <f t="shared" si="43"/>
        <v>192</v>
      </c>
      <c r="G31" s="67">
        <v>30</v>
      </c>
      <c r="H31" s="92">
        <v>1</v>
      </c>
      <c r="I31" s="68">
        <f t="shared" si="67"/>
        <v>81.081081081081081</v>
      </c>
      <c r="J31" s="65"/>
      <c r="K31" s="71"/>
      <c r="L31" s="66"/>
      <c r="M31" s="67">
        <v>15</v>
      </c>
      <c r="N31" s="92">
        <v>1</v>
      </c>
      <c r="O31" s="68">
        <f t="shared" ref="O31:O37" si="72">SUM(M31/M30*100)</f>
        <v>88.235294117647058</v>
      </c>
      <c r="P31" s="67">
        <v>524</v>
      </c>
      <c r="Q31" s="92">
        <v>1</v>
      </c>
      <c r="R31" s="68">
        <f t="shared" si="17"/>
        <v>98.867924528301884</v>
      </c>
      <c r="S31" s="67">
        <v>76</v>
      </c>
      <c r="T31" s="92">
        <v>1</v>
      </c>
      <c r="U31" s="68">
        <f t="shared" si="62"/>
        <v>128.81355932203388</v>
      </c>
      <c r="V31" s="67">
        <v>59</v>
      </c>
      <c r="W31" s="92">
        <v>1</v>
      </c>
      <c r="X31" s="68">
        <f t="shared" si="52"/>
        <v>107.27272727272728</v>
      </c>
      <c r="Y31" s="67">
        <v>27</v>
      </c>
      <c r="Z31" s="92">
        <v>1</v>
      </c>
      <c r="AA31" s="68">
        <f t="shared" ref="AA31:AA35" si="73">SUM(Y31/Y30*100)</f>
        <v>180</v>
      </c>
      <c r="AB31" s="65"/>
      <c r="AC31" s="71"/>
      <c r="AD31" s="66"/>
      <c r="AE31" s="65"/>
      <c r="AF31" s="71"/>
      <c r="AG31" s="66"/>
      <c r="AH31" s="65"/>
      <c r="AI31" s="71"/>
      <c r="AJ31" s="66"/>
      <c r="AK31" s="67">
        <v>42</v>
      </c>
      <c r="AL31" s="92">
        <v>1</v>
      </c>
      <c r="AM31" s="68">
        <f t="shared" si="35"/>
        <v>200</v>
      </c>
      <c r="AN31" s="67">
        <v>21</v>
      </c>
      <c r="AO31" s="92">
        <v>1</v>
      </c>
      <c r="AP31" s="68">
        <f t="shared" ref="AP31:AP32" si="74">SUM(AN31/AN30*100)</f>
        <v>65.625</v>
      </c>
      <c r="AQ31" s="65"/>
      <c r="AR31" s="71"/>
      <c r="AS31" s="66"/>
      <c r="AT31" s="67">
        <v>1446</v>
      </c>
      <c r="AU31" s="92">
        <v>1</v>
      </c>
      <c r="AV31" s="68">
        <f t="shared" si="18"/>
        <v>100.76655052264809</v>
      </c>
      <c r="AW31" s="67">
        <v>150</v>
      </c>
      <c r="AX31" s="92">
        <v>1</v>
      </c>
      <c r="AY31" s="68">
        <f t="shared" si="38"/>
        <v>118.11023622047243</v>
      </c>
      <c r="AZ31" s="67">
        <v>334</v>
      </c>
      <c r="BA31" s="92">
        <v>1</v>
      </c>
      <c r="BB31" s="68">
        <f t="shared" si="44"/>
        <v>113.99317406143345</v>
      </c>
      <c r="BC31" s="67">
        <v>33</v>
      </c>
      <c r="BD31" s="92">
        <v>1</v>
      </c>
      <c r="BE31" s="68">
        <f t="shared" ref="BE31:BE36" si="75">SUM(BC31/BC30*100)</f>
        <v>94.285714285714278</v>
      </c>
      <c r="BF31" s="67">
        <v>112</v>
      </c>
      <c r="BG31" s="92">
        <v>1</v>
      </c>
      <c r="BH31" s="68">
        <f t="shared" si="53"/>
        <v>105.66037735849056</v>
      </c>
      <c r="BI31" s="67">
        <v>32</v>
      </c>
      <c r="BJ31" s="92">
        <v>1</v>
      </c>
      <c r="BK31" s="68">
        <f t="shared" ref="BK31:BK33" si="76">SUM(BI31/BI30*100)</f>
        <v>188.23529411764704</v>
      </c>
      <c r="BL31" s="65"/>
      <c r="BM31" s="71"/>
      <c r="BN31" s="66"/>
      <c r="BO31" s="67">
        <v>791</v>
      </c>
      <c r="BP31" s="92">
        <v>1</v>
      </c>
      <c r="BQ31" s="68">
        <f t="shared" si="19"/>
        <v>103.53403141361257</v>
      </c>
      <c r="BR31" s="67">
        <v>89</v>
      </c>
      <c r="BS31" s="92">
        <v>1</v>
      </c>
      <c r="BT31" s="68">
        <f t="shared" si="54"/>
        <v>105.95238095238095</v>
      </c>
      <c r="BU31" s="67">
        <v>115</v>
      </c>
      <c r="BV31" s="92">
        <v>1</v>
      </c>
      <c r="BW31" s="68">
        <f t="shared" si="48"/>
        <v>97.457627118644069</v>
      </c>
      <c r="BX31" s="67">
        <v>10</v>
      </c>
      <c r="BY31" s="92">
        <v>1</v>
      </c>
      <c r="BZ31" s="68">
        <f t="shared" si="68"/>
        <v>90.909090909090907</v>
      </c>
      <c r="CA31" s="67">
        <v>13</v>
      </c>
      <c r="CB31" s="92">
        <v>1</v>
      </c>
      <c r="CC31" s="68">
        <f t="shared" ref="CC31" si="77">SUM(CA31/CA30*100)</f>
        <v>100</v>
      </c>
      <c r="CD31" s="67">
        <v>30</v>
      </c>
      <c r="CE31" s="92">
        <v>1</v>
      </c>
      <c r="CF31" s="68">
        <f t="shared" si="69"/>
        <v>78.94736842105263</v>
      </c>
      <c r="CG31" s="67">
        <v>489</v>
      </c>
      <c r="CH31" s="92">
        <v>1</v>
      </c>
      <c r="CI31" s="68">
        <f t="shared" si="20"/>
        <v>112.41379310344828</v>
      </c>
      <c r="CJ31" s="67">
        <v>60</v>
      </c>
      <c r="CK31" s="92">
        <v>1</v>
      </c>
      <c r="CL31" s="68">
        <f t="shared" si="63"/>
        <v>77.922077922077932</v>
      </c>
      <c r="CM31" s="67">
        <v>73</v>
      </c>
      <c r="CN31" s="92">
        <v>1</v>
      </c>
      <c r="CO31" s="68">
        <f t="shared" si="55"/>
        <v>101.38888888888889</v>
      </c>
      <c r="CP31" s="67">
        <v>111</v>
      </c>
      <c r="CQ31" s="92">
        <v>1</v>
      </c>
      <c r="CR31" s="68">
        <f t="shared" si="45"/>
        <v>133.73493975903614</v>
      </c>
      <c r="CS31" s="65"/>
      <c r="CT31" s="65"/>
      <c r="CU31" s="66"/>
      <c r="CV31" s="65"/>
      <c r="CW31" s="71"/>
      <c r="CX31" s="66"/>
      <c r="CY31" s="67">
        <v>20</v>
      </c>
      <c r="CZ31" s="92">
        <v>1</v>
      </c>
      <c r="DA31" s="68">
        <f t="shared" ref="DA31:DA35" si="78">SUM(CY31/CY30*100)</f>
        <v>100</v>
      </c>
      <c r="DB31" s="67">
        <v>14</v>
      </c>
      <c r="DC31" s="92">
        <v>1</v>
      </c>
      <c r="DD31" s="68">
        <f t="shared" ref="DD31:DD37" si="79">SUM(DB31/DB30*100)</f>
        <v>100</v>
      </c>
      <c r="DE31" s="67">
        <v>489</v>
      </c>
      <c r="DF31" s="92">
        <v>1</v>
      </c>
      <c r="DG31" s="68">
        <f t="shared" si="39"/>
        <v>127.34375</v>
      </c>
      <c r="DH31" s="67">
        <v>92</v>
      </c>
      <c r="DI31" s="92">
        <v>1</v>
      </c>
      <c r="DJ31" s="68">
        <f t="shared" si="64"/>
        <v>101.09890109890109</v>
      </c>
      <c r="DK31" s="67">
        <v>12</v>
      </c>
      <c r="DL31" s="92">
        <v>1</v>
      </c>
      <c r="DM31" s="68">
        <f t="shared" ref="DM31" si="80">SUM(DK31/DK30*100)</f>
        <v>80</v>
      </c>
      <c r="DN31" s="67">
        <v>115</v>
      </c>
      <c r="DO31" s="92">
        <v>1</v>
      </c>
      <c r="DP31" s="68">
        <f t="shared" si="56"/>
        <v>103.60360360360362</v>
      </c>
      <c r="DQ31" s="67">
        <v>10</v>
      </c>
      <c r="DR31" s="92">
        <v>1</v>
      </c>
      <c r="DS31" s="68">
        <f t="shared" si="70"/>
        <v>90.909090909090907</v>
      </c>
      <c r="DT31" s="67">
        <v>136</v>
      </c>
      <c r="DU31" s="92">
        <v>1</v>
      </c>
      <c r="DV31" s="68">
        <f t="shared" si="34"/>
        <v>100.74074074074073</v>
      </c>
      <c r="DW31" s="67">
        <v>76</v>
      </c>
      <c r="DX31" s="92">
        <v>1</v>
      </c>
      <c r="DY31" s="68">
        <f t="shared" si="33"/>
        <v>95</v>
      </c>
      <c r="DZ31" s="66"/>
      <c r="EA31" s="66"/>
      <c r="EB31" s="66"/>
      <c r="EC31" s="67">
        <v>137</v>
      </c>
      <c r="ED31" s="92">
        <v>1</v>
      </c>
      <c r="EE31" s="68">
        <f t="shared" si="36"/>
        <v>100</v>
      </c>
      <c r="EF31" s="67">
        <v>673</v>
      </c>
      <c r="EG31" s="92">
        <v>1</v>
      </c>
      <c r="EH31" s="68">
        <f t="shared" si="21"/>
        <v>97.395079594790161</v>
      </c>
      <c r="EI31" s="65"/>
      <c r="EJ31" s="65"/>
      <c r="EK31" s="66"/>
      <c r="EL31" s="67">
        <v>154</v>
      </c>
      <c r="EM31" s="92">
        <v>1</v>
      </c>
      <c r="EN31" s="68">
        <f t="shared" si="22"/>
        <v>97.468354430379748</v>
      </c>
      <c r="EO31" s="67">
        <v>84</v>
      </c>
      <c r="EP31" s="92">
        <v>1</v>
      </c>
      <c r="EQ31" s="68">
        <f t="shared" si="37"/>
        <v>94.382022471910105</v>
      </c>
      <c r="ER31" s="67">
        <v>50</v>
      </c>
      <c r="ES31" s="92">
        <v>1</v>
      </c>
      <c r="ET31" s="68">
        <f t="shared" si="71"/>
        <v>84.745762711864401</v>
      </c>
      <c r="EU31" s="67">
        <v>190</v>
      </c>
      <c r="EV31" s="92">
        <v>1</v>
      </c>
      <c r="EW31" s="68">
        <f t="shared" si="57"/>
        <v>113.09523809523809</v>
      </c>
      <c r="EX31" s="65"/>
      <c r="EY31" s="65"/>
      <c r="EZ31" s="66"/>
      <c r="FA31" s="67">
        <v>8334</v>
      </c>
      <c r="FB31" s="92">
        <v>1</v>
      </c>
      <c r="FC31" s="68">
        <f t="shared" si="23"/>
        <v>103.30978058757903</v>
      </c>
      <c r="FD31" s="67">
        <v>245</v>
      </c>
      <c r="FE31" s="92">
        <v>1</v>
      </c>
      <c r="FF31" s="68">
        <f t="shared" si="24"/>
        <v>117.22488038277513</v>
      </c>
      <c r="FG31" s="67">
        <v>115</v>
      </c>
      <c r="FH31" s="92">
        <v>1</v>
      </c>
      <c r="FI31" s="68">
        <f t="shared" si="49"/>
        <v>98.290598290598282</v>
      </c>
      <c r="FJ31" s="67">
        <v>160</v>
      </c>
      <c r="FK31" s="92">
        <v>1</v>
      </c>
      <c r="FL31" s="68">
        <f t="shared" si="31"/>
        <v>101.91082802547771</v>
      </c>
      <c r="FM31" s="67">
        <v>68</v>
      </c>
      <c r="FN31" s="92">
        <v>1</v>
      </c>
      <c r="FO31" s="68">
        <f t="shared" si="66"/>
        <v>101.49253731343283</v>
      </c>
      <c r="FP31" s="65"/>
      <c r="FQ31" s="65"/>
      <c r="FR31" s="66"/>
      <c r="FS31" s="67">
        <v>1292</v>
      </c>
      <c r="FT31" s="92">
        <v>1</v>
      </c>
      <c r="FU31" s="68">
        <f t="shared" si="25"/>
        <v>109.5843935538592</v>
      </c>
      <c r="FV31" s="67">
        <v>2596</v>
      </c>
      <c r="FW31" s="92">
        <v>1</v>
      </c>
      <c r="FX31" s="68">
        <f t="shared" si="26"/>
        <v>106.08908868001635</v>
      </c>
      <c r="FY31" s="65"/>
      <c r="FZ31" s="65"/>
      <c r="GA31" s="66"/>
      <c r="GB31" s="65"/>
      <c r="GC31" s="65"/>
      <c r="GD31" s="66"/>
      <c r="GE31" s="67">
        <v>27</v>
      </c>
      <c r="GF31" s="92">
        <v>1</v>
      </c>
      <c r="GG31" s="68">
        <f t="shared" ref="GG31:GG33" si="81">SUM(GE31/GE30*100)</f>
        <v>77.142857142857153</v>
      </c>
      <c r="GH31" s="67">
        <v>12</v>
      </c>
      <c r="GI31" s="92">
        <v>1</v>
      </c>
      <c r="GJ31" s="68">
        <f t="shared" ref="GJ31:GJ37" si="82">SUM(GH31/GH30*100)</f>
        <v>109.09090909090908</v>
      </c>
      <c r="GK31" s="67">
        <v>105</v>
      </c>
      <c r="GL31" s="92">
        <v>1</v>
      </c>
      <c r="GM31" s="68">
        <f t="shared" si="46"/>
        <v>152.17391304347828</v>
      </c>
      <c r="GN31" s="65"/>
      <c r="GO31" s="65"/>
      <c r="GP31" s="66"/>
      <c r="GQ31" s="67">
        <v>245</v>
      </c>
      <c r="GR31" s="92">
        <v>1</v>
      </c>
      <c r="GS31" s="68">
        <f t="shared" si="42"/>
        <v>100.8230452674897</v>
      </c>
      <c r="GT31" s="67">
        <v>43</v>
      </c>
      <c r="GU31" s="92">
        <v>1</v>
      </c>
      <c r="GV31" s="68">
        <f t="shared" si="65"/>
        <v>110.25641025641026</v>
      </c>
      <c r="GW31" s="67">
        <v>62</v>
      </c>
      <c r="GX31" s="92">
        <v>1</v>
      </c>
      <c r="GY31" s="68">
        <f t="shared" ref="GY31:GY35" si="83">SUM(GW31/GW30*100)</f>
        <v>114.81481481481481</v>
      </c>
      <c r="GZ31" s="67">
        <v>55</v>
      </c>
      <c r="HA31" s="92">
        <v>1</v>
      </c>
      <c r="HB31" s="68">
        <f t="shared" si="50"/>
        <v>117.02127659574468</v>
      </c>
      <c r="HC31" s="67">
        <v>16</v>
      </c>
      <c r="HD31" s="92">
        <v>1</v>
      </c>
      <c r="HE31" s="68">
        <f t="shared" ref="HE31:HE37" si="84">SUM(HC31/HC30*100)</f>
        <v>100</v>
      </c>
      <c r="HF31" s="67">
        <v>88</v>
      </c>
      <c r="HG31" s="92">
        <v>1</v>
      </c>
      <c r="HH31" s="68">
        <f t="shared" si="47"/>
        <v>144.26229508196721</v>
      </c>
      <c r="HI31" s="67">
        <v>542</v>
      </c>
      <c r="HJ31" s="92">
        <v>1</v>
      </c>
      <c r="HK31" s="68">
        <f t="shared" si="32"/>
        <v>110.38696537678207</v>
      </c>
      <c r="HL31" s="67">
        <v>12</v>
      </c>
      <c r="HM31" s="92">
        <v>1</v>
      </c>
      <c r="HN31" s="68">
        <f t="shared" si="58"/>
        <v>54.54545454545454</v>
      </c>
      <c r="HO31" s="67">
        <v>14</v>
      </c>
      <c r="HP31" s="92">
        <v>1</v>
      </c>
      <c r="HQ31" s="68">
        <f t="shared" si="59"/>
        <v>70</v>
      </c>
      <c r="HR31" s="67">
        <v>14</v>
      </c>
      <c r="HS31" s="92">
        <v>1</v>
      </c>
      <c r="HT31" s="68">
        <f t="shared" si="60"/>
        <v>66.666666666666657</v>
      </c>
      <c r="HU31" s="67">
        <v>15</v>
      </c>
      <c r="HV31" s="92">
        <v>1</v>
      </c>
      <c r="HW31" s="68">
        <f t="shared" si="61"/>
        <v>68.181818181818173</v>
      </c>
      <c r="HX31" s="67">
        <v>47</v>
      </c>
      <c r="HY31" s="92">
        <v>1</v>
      </c>
      <c r="HZ31" s="68">
        <f t="shared" si="51"/>
        <v>123.68421052631579</v>
      </c>
      <c r="IA31" s="67">
        <v>129</v>
      </c>
      <c r="IB31" s="92">
        <v>1</v>
      </c>
      <c r="IC31" s="68">
        <f t="shared" si="40"/>
        <v>144.9438202247191</v>
      </c>
      <c r="ID31" s="69"/>
      <c r="IE31" s="98">
        <f t="shared" si="1"/>
        <v>21314</v>
      </c>
      <c r="IF31" s="100">
        <f t="shared" si="2"/>
        <v>63</v>
      </c>
      <c r="IG31" s="86">
        <f t="shared" si="27"/>
        <v>105.34275688232096</v>
      </c>
      <c r="IH31" s="69"/>
      <c r="II31" s="70">
        <f t="shared" si="3"/>
        <v>12328</v>
      </c>
      <c r="IJ31" s="70">
        <f t="shared" si="4"/>
        <v>8</v>
      </c>
      <c r="IK31" s="86">
        <f t="shared" si="28"/>
        <v>104.71417650556359</v>
      </c>
      <c r="IL31" s="70">
        <f t="shared" si="5"/>
        <v>3322</v>
      </c>
      <c r="IM31" s="70">
        <f t="shared" si="6"/>
        <v>7</v>
      </c>
      <c r="IN31" s="86">
        <f t="shared" si="29"/>
        <v>106.0325566549633</v>
      </c>
      <c r="IO31" s="70">
        <f t="shared" si="7"/>
        <v>1759</v>
      </c>
      <c r="IP31" s="70">
        <f t="shared" si="8"/>
        <v>6</v>
      </c>
      <c r="IQ31" s="86">
        <f t="shared" si="30"/>
        <v>108.7816944959802</v>
      </c>
      <c r="IS31" s="219">
        <f t="shared" si="9"/>
        <v>15736</v>
      </c>
      <c r="IT31" s="31">
        <f t="shared" si="10"/>
        <v>2138</v>
      </c>
      <c r="IU31" s="31">
        <f t="shared" si="11"/>
        <v>1037</v>
      </c>
      <c r="IV31" s="31">
        <f t="shared" si="12"/>
        <v>701</v>
      </c>
      <c r="IW31" s="31">
        <f t="shared" si="13"/>
        <v>752</v>
      </c>
      <c r="IX31" s="31">
        <f t="shared" si="14"/>
        <v>665</v>
      </c>
      <c r="IY31" s="31">
        <f t="shared" si="15"/>
        <v>174</v>
      </c>
      <c r="IZ31" s="217">
        <v>111</v>
      </c>
      <c r="JA31" s="31">
        <f t="shared" si="16"/>
        <v>0</v>
      </c>
      <c r="JB31" s="220">
        <f t="shared" si="0"/>
        <v>21314</v>
      </c>
    </row>
    <row r="32" spans="2:262">
      <c r="B32" s="63" t="s">
        <v>267</v>
      </c>
      <c r="C32" s="64" t="s">
        <v>27</v>
      </c>
      <c r="D32" s="67">
        <v>160</v>
      </c>
      <c r="E32" s="92">
        <v>1</v>
      </c>
      <c r="F32" s="68">
        <f t="shared" si="43"/>
        <v>111.11111111111111</v>
      </c>
      <c r="G32" s="67">
        <v>32</v>
      </c>
      <c r="H32" s="92">
        <v>1</v>
      </c>
      <c r="I32" s="68">
        <f t="shared" si="67"/>
        <v>106.66666666666667</v>
      </c>
      <c r="J32" s="65"/>
      <c r="K32" s="71"/>
      <c r="L32" s="66"/>
      <c r="M32" s="65"/>
      <c r="N32" s="71"/>
      <c r="O32" s="68">
        <f t="shared" si="72"/>
        <v>0</v>
      </c>
      <c r="P32" s="67">
        <v>542</v>
      </c>
      <c r="Q32" s="92">
        <v>1</v>
      </c>
      <c r="R32" s="68">
        <f t="shared" si="17"/>
        <v>103.43511450381679</v>
      </c>
      <c r="S32" s="67">
        <v>54</v>
      </c>
      <c r="T32" s="92">
        <v>1</v>
      </c>
      <c r="U32" s="68">
        <f t="shared" si="62"/>
        <v>71.05263157894737</v>
      </c>
      <c r="V32" s="67">
        <v>61</v>
      </c>
      <c r="W32" s="92">
        <v>1</v>
      </c>
      <c r="X32" s="68">
        <f t="shared" si="52"/>
        <v>103.38983050847457</v>
      </c>
      <c r="Y32" s="67">
        <v>27</v>
      </c>
      <c r="Z32" s="92">
        <v>1</v>
      </c>
      <c r="AA32" s="68">
        <f t="shared" si="73"/>
        <v>100</v>
      </c>
      <c r="AB32" s="65"/>
      <c r="AC32" s="71"/>
      <c r="AD32" s="66"/>
      <c r="AE32" s="65"/>
      <c r="AF32" s="71"/>
      <c r="AG32" s="66"/>
      <c r="AH32" s="65"/>
      <c r="AI32" s="71"/>
      <c r="AJ32" s="66"/>
      <c r="AK32" s="67">
        <v>21</v>
      </c>
      <c r="AL32" s="92">
        <v>1</v>
      </c>
      <c r="AM32" s="68">
        <f t="shared" si="35"/>
        <v>50</v>
      </c>
      <c r="AN32" s="67">
        <v>29</v>
      </c>
      <c r="AO32" s="92">
        <v>1</v>
      </c>
      <c r="AP32" s="68">
        <f t="shared" si="74"/>
        <v>138.0952380952381</v>
      </c>
      <c r="AQ32" s="65"/>
      <c r="AR32" s="71"/>
      <c r="AS32" s="66"/>
      <c r="AT32" s="67">
        <v>1476</v>
      </c>
      <c r="AU32" s="92">
        <v>1</v>
      </c>
      <c r="AV32" s="68">
        <f t="shared" si="18"/>
        <v>102.07468879668049</v>
      </c>
      <c r="AW32" s="67">
        <v>162</v>
      </c>
      <c r="AX32" s="92">
        <v>1</v>
      </c>
      <c r="AY32" s="68">
        <f t="shared" si="38"/>
        <v>108</v>
      </c>
      <c r="AZ32" s="67">
        <v>369</v>
      </c>
      <c r="BA32" s="92">
        <v>1</v>
      </c>
      <c r="BB32" s="68">
        <f t="shared" si="44"/>
        <v>110.47904191616766</v>
      </c>
      <c r="BC32" s="67">
        <v>22</v>
      </c>
      <c r="BD32" s="92">
        <v>1</v>
      </c>
      <c r="BE32" s="68">
        <f t="shared" si="75"/>
        <v>66.666666666666657</v>
      </c>
      <c r="BF32" s="67">
        <v>109</v>
      </c>
      <c r="BG32" s="92">
        <v>1</v>
      </c>
      <c r="BH32" s="68">
        <f t="shared" si="53"/>
        <v>97.321428571428569</v>
      </c>
      <c r="BI32" s="67">
        <v>14</v>
      </c>
      <c r="BJ32" s="92">
        <v>1</v>
      </c>
      <c r="BK32" s="68">
        <f t="shared" si="76"/>
        <v>43.75</v>
      </c>
      <c r="BL32" s="65"/>
      <c r="BM32" s="71"/>
      <c r="BN32" s="66"/>
      <c r="BO32" s="67">
        <v>799</v>
      </c>
      <c r="BP32" s="92">
        <v>1</v>
      </c>
      <c r="BQ32" s="68">
        <f t="shared" si="19"/>
        <v>101.01137800252845</v>
      </c>
      <c r="BR32" s="67">
        <v>95</v>
      </c>
      <c r="BS32" s="92">
        <v>1</v>
      </c>
      <c r="BT32" s="68">
        <f t="shared" si="54"/>
        <v>106.74157303370787</v>
      </c>
      <c r="BU32" s="67">
        <v>111</v>
      </c>
      <c r="BV32" s="92">
        <v>1</v>
      </c>
      <c r="BW32" s="68">
        <f t="shared" si="48"/>
        <v>96.521739130434781</v>
      </c>
      <c r="BX32" s="65"/>
      <c r="BY32" s="71"/>
      <c r="BZ32" s="66"/>
      <c r="CA32" s="65"/>
      <c r="CB32" s="71"/>
      <c r="CC32" s="66"/>
      <c r="CD32" s="67">
        <v>19</v>
      </c>
      <c r="CE32" s="92">
        <v>1</v>
      </c>
      <c r="CF32" s="68">
        <f t="shared" si="69"/>
        <v>63.333333333333329</v>
      </c>
      <c r="CG32" s="67">
        <v>517</v>
      </c>
      <c r="CH32" s="92">
        <v>1</v>
      </c>
      <c r="CI32" s="68">
        <f t="shared" si="20"/>
        <v>105.72597137014314</v>
      </c>
      <c r="CJ32" s="67">
        <v>58</v>
      </c>
      <c r="CK32" s="92">
        <v>1</v>
      </c>
      <c r="CL32" s="68">
        <f t="shared" si="63"/>
        <v>96.666666666666671</v>
      </c>
      <c r="CM32" s="67">
        <v>72</v>
      </c>
      <c r="CN32" s="92">
        <v>1</v>
      </c>
      <c r="CO32" s="68">
        <f t="shared" si="55"/>
        <v>98.630136986301366</v>
      </c>
      <c r="CP32" s="67">
        <v>146</v>
      </c>
      <c r="CQ32" s="92">
        <v>1</v>
      </c>
      <c r="CR32" s="68">
        <f t="shared" si="45"/>
        <v>131.53153153153156</v>
      </c>
      <c r="CS32" s="65"/>
      <c r="CT32" s="65"/>
      <c r="CU32" s="66"/>
      <c r="CV32" s="65"/>
      <c r="CW32" s="71"/>
      <c r="CX32" s="66"/>
      <c r="CY32" s="65"/>
      <c r="CZ32" s="71"/>
      <c r="DA32" s="66"/>
      <c r="DB32" s="67">
        <v>12</v>
      </c>
      <c r="DC32" s="92">
        <v>1</v>
      </c>
      <c r="DD32" s="68">
        <f t="shared" si="79"/>
        <v>85.714285714285708</v>
      </c>
      <c r="DE32" s="67">
        <v>530</v>
      </c>
      <c r="DF32" s="92">
        <v>1</v>
      </c>
      <c r="DG32" s="68">
        <f t="shared" si="39"/>
        <v>108.38445807770962</v>
      </c>
      <c r="DH32" s="67">
        <v>123</v>
      </c>
      <c r="DI32" s="92">
        <v>1</v>
      </c>
      <c r="DJ32" s="68">
        <f t="shared" si="64"/>
        <v>133.69565217391303</v>
      </c>
      <c r="DK32" s="65"/>
      <c r="DL32" s="65"/>
      <c r="DM32" s="66"/>
      <c r="DN32" s="67">
        <v>135</v>
      </c>
      <c r="DO32" s="92">
        <v>1</v>
      </c>
      <c r="DP32" s="68">
        <f t="shared" si="56"/>
        <v>117.39130434782609</v>
      </c>
      <c r="DQ32" s="65"/>
      <c r="DR32" s="65"/>
      <c r="DS32" s="66"/>
      <c r="DT32" s="67">
        <v>140</v>
      </c>
      <c r="DU32" s="92">
        <v>1</v>
      </c>
      <c r="DV32" s="68">
        <f t="shared" si="34"/>
        <v>102.94117647058823</v>
      </c>
      <c r="DW32" s="67">
        <v>68</v>
      </c>
      <c r="DX32" s="92">
        <v>1</v>
      </c>
      <c r="DY32" s="68">
        <f t="shared" si="33"/>
        <v>89.473684210526315</v>
      </c>
      <c r="DZ32" s="66"/>
      <c r="EA32" s="66"/>
      <c r="EB32" s="66"/>
      <c r="EC32" s="67">
        <v>138</v>
      </c>
      <c r="ED32" s="92">
        <v>1</v>
      </c>
      <c r="EE32" s="68">
        <f t="shared" si="36"/>
        <v>100.72992700729928</v>
      </c>
      <c r="EF32" s="67">
        <v>692</v>
      </c>
      <c r="EG32" s="92">
        <v>1</v>
      </c>
      <c r="EH32" s="68">
        <f t="shared" si="21"/>
        <v>102.82317979197622</v>
      </c>
      <c r="EI32" s="67">
        <v>14</v>
      </c>
      <c r="EJ32" s="92">
        <v>1</v>
      </c>
      <c r="EK32" s="66"/>
      <c r="EL32" s="67">
        <v>138</v>
      </c>
      <c r="EM32" s="92">
        <v>1</v>
      </c>
      <c r="EN32" s="68">
        <f t="shared" si="22"/>
        <v>89.610389610389603</v>
      </c>
      <c r="EO32" s="67">
        <v>68</v>
      </c>
      <c r="EP32" s="92">
        <v>1</v>
      </c>
      <c r="EQ32" s="68">
        <f t="shared" si="37"/>
        <v>80.952380952380949</v>
      </c>
      <c r="ER32" s="67">
        <v>38</v>
      </c>
      <c r="ES32" s="92">
        <v>1</v>
      </c>
      <c r="ET32" s="68">
        <f t="shared" si="71"/>
        <v>76</v>
      </c>
      <c r="EU32" s="67">
        <v>208</v>
      </c>
      <c r="EV32" s="92">
        <v>1</v>
      </c>
      <c r="EW32" s="68">
        <f t="shared" si="57"/>
        <v>109.47368421052633</v>
      </c>
      <c r="EX32" s="65"/>
      <c r="EY32" s="65"/>
      <c r="EZ32" s="66"/>
      <c r="FA32" s="67">
        <v>8491</v>
      </c>
      <c r="FB32" s="92">
        <v>1</v>
      </c>
      <c r="FC32" s="68">
        <f t="shared" si="23"/>
        <v>101.88384929205662</v>
      </c>
      <c r="FD32" s="67">
        <v>195</v>
      </c>
      <c r="FE32" s="92">
        <v>1</v>
      </c>
      <c r="FF32" s="68">
        <f t="shared" si="24"/>
        <v>79.591836734693871</v>
      </c>
      <c r="FG32" s="67">
        <v>113</v>
      </c>
      <c r="FH32" s="92">
        <v>1</v>
      </c>
      <c r="FI32" s="68">
        <f t="shared" si="49"/>
        <v>98.260869565217391</v>
      </c>
      <c r="FJ32" s="67">
        <v>157</v>
      </c>
      <c r="FK32" s="92">
        <v>1</v>
      </c>
      <c r="FL32" s="68">
        <f t="shared" si="31"/>
        <v>98.125</v>
      </c>
      <c r="FM32" s="67">
        <v>75</v>
      </c>
      <c r="FN32" s="92">
        <v>1</v>
      </c>
      <c r="FO32" s="68">
        <f t="shared" si="66"/>
        <v>110.29411764705883</v>
      </c>
      <c r="FP32" s="65"/>
      <c r="FQ32" s="65"/>
      <c r="FR32" s="66"/>
      <c r="FS32" s="67">
        <v>1369</v>
      </c>
      <c r="FT32" s="92">
        <v>1</v>
      </c>
      <c r="FU32" s="68">
        <f t="shared" si="25"/>
        <v>105.95975232198143</v>
      </c>
      <c r="FV32" s="67">
        <v>2726</v>
      </c>
      <c r="FW32" s="92">
        <v>1</v>
      </c>
      <c r="FX32" s="68">
        <f t="shared" si="26"/>
        <v>105.00770416024653</v>
      </c>
      <c r="FY32" s="65"/>
      <c r="FZ32" s="65"/>
      <c r="GA32" s="66"/>
      <c r="GB32" s="65"/>
      <c r="GC32" s="65"/>
      <c r="GD32" s="66"/>
      <c r="GE32" s="67">
        <v>22</v>
      </c>
      <c r="GF32" s="92">
        <v>1</v>
      </c>
      <c r="GG32" s="68">
        <f t="shared" si="81"/>
        <v>81.481481481481481</v>
      </c>
      <c r="GH32" s="67">
        <v>9</v>
      </c>
      <c r="GI32" s="92">
        <v>1</v>
      </c>
      <c r="GJ32" s="68">
        <f t="shared" si="82"/>
        <v>75</v>
      </c>
      <c r="GK32" s="67">
        <v>111</v>
      </c>
      <c r="GL32" s="92">
        <v>1</v>
      </c>
      <c r="GM32" s="68">
        <f t="shared" si="46"/>
        <v>105.71428571428572</v>
      </c>
      <c r="GN32" s="65"/>
      <c r="GO32" s="65"/>
      <c r="GP32" s="66"/>
      <c r="GQ32" s="67">
        <v>302</v>
      </c>
      <c r="GR32" s="92">
        <v>1</v>
      </c>
      <c r="GS32" s="68">
        <f t="shared" si="42"/>
        <v>123.26530612244898</v>
      </c>
      <c r="GT32" s="67">
        <v>42</v>
      </c>
      <c r="GU32" s="92">
        <v>1</v>
      </c>
      <c r="GV32" s="68">
        <f t="shared" si="65"/>
        <v>97.674418604651152</v>
      </c>
      <c r="GW32" s="67">
        <v>67</v>
      </c>
      <c r="GX32" s="92">
        <v>1</v>
      </c>
      <c r="GY32" s="68">
        <f t="shared" si="83"/>
        <v>108.06451612903226</v>
      </c>
      <c r="GZ32" s="67">
        <v>74</v>
      </c>
      <c r="HA32" s="92">
        <v>1</v>
      </c>
      <c r="HB32" s="68">
        <f t="shared" si="50"/>
        <v>134.54545454545453</v>
      </c>
      <c r="HC32" s="67">
        <v>13</v>
      </c>
      <c r="HD32" s="92">
        <v>1</v>
      </c>
      <c r="HE32" s="68">
        <f t="shared" si="84"/>
        <v>81.25</v>
      </c>
      <c r="HF32" s="67">
        <v>83</v>
      </c>
      <c r="HG32" s="92">
        <v>1</v>
      </c>
      <c r="HH32" s="68">
        <f t="shared" si="47"/>
        <v>94.318181818181827</v>
      </c>
      <c r="HI32" s="67">
        <v>562</v>
      </c>
      <c r="HJ32" s="92">
        <v>1</v>
      </c>
      <c r="HK32" s="68">
        <f t="shared" si="32"/>
        <v>103.69003690036899</v>
      </c>
      <c r="HL32" s="67">
        <v>13</v>
      </c>
      <c r="HM32" s="92">
        <v>1</v>
      </c>
      <c r="HN32" s="68">
        <f t="shared" si="58"/>
        <v>108.33333333333333</v>
      </c>
      <c r="HO32" s="65"/>
      <c r="HP32" s="65"/>
      <c r="HQ32" s="66"/>
      <c r="HR32" s="65"/>
      <c r="HS32" s="65"/>
      <c r="HT32" s="66"/>
      <c r="HU32" s="65"/>
      <c r="HV32" s="65"/>
      <c r="HW32" s="66"/>
      <c r="HX32" s="67">
        <v>67</v>
      </c>
      <c r="HY32" s="92">
        <v>1</v>
      </c>
      <c r="HZ32" s="68">
        <f t="shared" si="51"/>
        <v>142.55319148936169</v>
      </c>
      <c r="IA32" s="67">
        <v>132</v>
      </c>
      <c r="IB32" s="92">
        <v>1</v>
      </c>
      <c r="IC32" s="68">
        <f t="shared" si="40"/>
        <v>102.32558139534885</v>
      </c>
      <c r="ID32" s="69"/>
      <c r="IE32" s="98">
        <f t="shared" si="1"/>
        <v>21822</v>
      </c>
      <c r="IF32" s="100">
        <f t="shared" si="2"/>
        <v>55</v>
      </c>
      <c r="IG32" s="86">
        <f t="shared" si="27"/>
        <v>102.38340996528103</v>
      </c>
      <c r="IH32" s="69"/>
      <c r="II32" s="70">
        <f t="shared" si="3"/>
        <v>12661</v>
      </c>
      <c r="IJ32" s="70">
        <f t="shared" si="4"/>
        <v>8</v>
      </c>
      <c r="IK32" s="86">
        <f t="shared" si="28"/>
        <v>102.70116807268008</v>
      </c>
      <c r="IL32" s="70">
        <f t="shared" si="5"/>
        <v>3506</v>
      </c>
      <c r="IM32" s="70">
        <f t="shared" si="6"/>
        <v>7</v>
      </c>
      <c r="IN32" s="86">
        <f t="shared" si="29"/>
        <v>105.53883202889824</v>
      </c>
      <c r="IO32" s="70">
        <f t="shared" si="7"/>
        <v>1861</v>
      </c>
      <c r="IP32" s="70">
        <f t="shared" si="8"/>
        <v>6</v>
      </c>
      <c r="IQ32" s="86">
        <f t="shared" si="30"/>
        <v>105.79874928936897</v>
      </c>
      <c r="IS32" s="219">
        <f t="shared" si="9"/>
        <v>16127</v>
      </c>
      <c r="IT32" s="31">
        <f t="shared" si="10"/>
        <v>2188</v>
      </c>
      <c r="IU32" s="31">
        <f t="shared" si="11"/>
        <v>1019</v>
      </c>
      <c r="IV32" s="31">
        <f t="shared" si="12"/>
        <v>684</v>
      </c>
      <c r="IW32" s="31">
        <f t="shared" si="13"/>
        <v>800</v>
      </c>
      <c r="IX32" s="31">
        <f t="shared" si="14"/>
        <v>666</v>
      </c>
      <c r="IY32" s="31">
        <f t="shared" si="15"/>
        <v>192</v>
      </c>
      <c r="IZ32" s="217">
        <v>146</v>
      </c>
      <c r="JA32" s="31">
        <f t="shared" si="16"/>
        <v>0</v>
      </c>
      <c r="JB32" s="220">
        <f t="shared" si="0"/>
        <v>21822</v>
      </c>
    </row>
    <row r="33" spans="1:262">
      <c r="B33" s="63" t="s">
        <v>268</v>
      </c>
      <c r="C33" s="64" t="s">
        <v>28</v>
      </c>
      <c r="D33" s="67">
        <v>175</v>
      </c>
      <c r="E33" s="92">
        <v>1</v>
      </c>
      <c r="F33" s="68">
        <f t="shared" si="43"/>
        <v>109.375</v>
      </c>
      <c r="G33" s="67">
        <v>29</v>
      </c>
      <c r="H33" s="92">
        <v>1</v>
      </c>
      <c r="I33" s="68">
        <f t="shared" si="67"/>
        <v>90.625</v>
      </c>
      <c r="J33" s="65"/>
      <c r="K33" s="71"/>
      <c r="L33" s="66"/>
      <c r="M33" s="67">
        <v>9</v>
      </c>
      <c r="N33" s="92">
        <v>1</v>
      </c>
      <c r="O33" s="68" t="e">
        <f t="shared" si="72"/>
        <v>#DIV/0!</v>
      </c>
      <c r="P33" s="67">
        <v>549</v>
      </c>
      <c r="Q33" s="92">
        <v>1</v>
      </c>
      <c r="R33" s="68">
        <f t="shared" si="17"/>
        <v>101.29151291512915</v>
      </c>
      <c r="S33" s="67">
        <v>59</v>
      </c>
      <c r="T33" s="92">
        <v>1</v>
      </c>
      <c r="U33" s="68">
        <f t="shared" si="62"/>
        <v>109.25925925925925</v>
      </c>
      <c r="V33" s="67">
        <v>58</v>
      </c>
      <c r="W33" s="92">
        <v>1</v>
      </c>
      <c r="X33" s="68">
        <f t="shared" si="52"/>
        <v>95.081967213114751</v>
      </c>
      <c r="Y33" s="67">
        <v>20</v>
      </c>
      <c r="Z33" s="92">
        <v>1</v>
      </c>
      <c r="AA33" s="68">
        <f t="shared" si="73"/>
        <v>74.074074074074076</v>
      </c>
      <c r="AB33" s="65"/>
      <c r="AC33" s="71"/>
      <c r="AD33" s="66"/>
      <c r="AE33" s="65"/>
      <c r="AF33" s="71"/>
      <c r="AG33" s="66"/>
      <c r="AH33" s="65"/>
      <c r="AI33" s="71"/>
      <c r="AJ33" s="66"/>
      <c r="AK33" s="67">
        <v>14</v>
      </c>
      <c r="AL33" s="92">
        <v>1</v>
      </c>
      <c r="AM33" s="68">
        <f t="shared" si="35"/>
        <v>66.666666666666657</v>
      </c>
      <c r="AN33" s="65"/>
      <c r="AO33" s="71"/>
      <c r="AP33" s="66"/>
      <c r="AQ33" s="65"/>
      <c r="AR33" s="71"/>
      <c r="AS33" s="66"/>
      <c r="AT33" s="67">
        <v>1476</v>
      </c>
      <c r="AU33" s="92">
        <v>1</v>
      </c>
      <c r="AV33" s="68">
        <f t="shared" si="18"/>
        <v>100</v>
      </c>
      <c r="AW33" s="67">
        <v>157</v>
      </c>
      <c r="AX33" s="92">
        <v>1</v>
      </c>
      <c r="AY33" s="68">
        <f t="shared" si="38"/>
        <v>96.913580246913583</v>
      </c>
      <c r="AZ33" s="67">
        <v>351</v>
      </c>
      <c r="BA33" s="92">
        <v>1</v>
      </c>
      <c r="BB33" s="68">
        <f t="shared" si="44"/>
        <v>95.121951219512198</v>
      </c>
      <c r="BC33" s="67">
        <v>19</v>
      </c>
      <c r="BD33" s="92">
        <v>1</v>
      </c>
      <c r="BE33" s="68">
        <f t="shared" si="75"/>
        <v>86.36363636363636</v>
      </c>
      <c r="BF33" s="67">
        <v>74</v>
      </c>
      <c r="BG33" s="92">
        <v>1</v>
      </c>
      <c r="BH33" s="68">
        <f t="shared" si="53"/>
        <v>67.889908256880744</v>
      </c>
      <c r="BI33" s="67">
        <v>7</v>
      </c>
      <c r="BJ33" s="92">
        <v>1</v>
      </c>
      <c r="BK33" s="68">
        <f t="shared" si="76"/>
        <v>50</v>
      </c>
      <c r="BL33" s="67">
        <v>14</v>
      </c>
      <c r="BM33" s="92">
        <v>1</v>
      </c>
      <c r="BN33" s="66"/>
      <c r="BO33" s="67">
        <v>764</v>
      </c>
      <c r="BP33" s="92">
        <v>1</v>
      </c>
      <c r="BQ33" s="68">
        <f t="shared" si="19"/>
        <v>95.61952440550688</v>
      </c>
      <c r="BR33" s="67">
        <v>101</v>
      </c>
      <c r="BS33" s="92">
        <v>1</v>
      </c>
      <c r="BT33" s="68">
        <f t="shared" si="54"/>
        <v>106.31578947368421</v>
      </c>
      <c r="BU33" s="67">
        <v>100</v>
      </c>
      <c r="BV33" s="92">
        <v>1</v>
      </c>
      <c r="BW33" s="68">
        <f t="shared" si="48"/>
        <v>90.090090090090087</v>
      </c>
      <c r="BX33" s="65"/>
      <c r="BY33" s="71"/>
      <c r="BZ33" s="66"/>
      <c r="CA33" s="65"/>
      <c r="CB33" s="71"/>
      <c r="CC33" s="66"/>
      <c r="CD33" s="67">
        <v>14</v>
      </c>
      <c r="CE33" s="92">
        <v>1</v>
      </c>
      <c r="CF33" s="68">
        <f t="shared" si="69"/>
        <v>73.68421052631578</v>
      </c>
      <c r="CG33" s="67">
        <v>537</v>
      </c>
      <c r="CH33" s="92">
        <v>1</v>
      </c>
      <c r="CI33" s="68">
        <f t="shared" si="20"/>
        <v>103.86847195357834</v>
      </c>
      <c r="CJ33" s="67">
        <v>62</v>
      </c>
      <c r="CK33" s="92">
        <v>1</v>
      </c>
      <c r="CL33" s="68">
        <f t="shared" si="63"/>
        <v>106.89655172413792</v>
      </c>
      <c r="CM33" s="67">
        <v>74</v>
      </c>
      <c r="CN33" s="92">
        <v>1</v>
      </c>
      <c r="CO33" s="68">
        <f t="shared" si="55"/>
        <v>102.77777777777777</v>
      </c>
      <c r="CP33" s="67">
        <v>125</v>
      </c>
      <c r="CQ33" s="92">
        <v>1</v>
      </c>
      <c r="CR33" s="68">
        <f t="shared" si="45"/>
        <v>85.61643835616438</v>
      </c>
      <c r="CS33" s="65"/>
      <c r="CT33" s="65"/>
      <c r="CU33" s="66"/>
      <c r="CV33" s="65"/>
      <c r="CW33" s="71"/>
      <c r="CX33" s="66"/>
      <c r="CY33" s="67">
        <v>8</v>
      </c>
      <c r="CZ33" s="92">
        <v>1</v>
      </c>
      <c r="DA33" s="66"/>
      <c r="DB33" s="67">
        <v>14</v>
      </c>
      <c r="DC33" s="92">
        <v>1</v>
      </c>
      <c r="DD33" s="68">
        <f t="shared" si="79"/>
        <v>116.66666666666667</v>
      </c>
      <c r="DE33" s="67">
        <v>512</v>
      </c>
      <c r="DF33" s="92">
        <v>1</v>
      </c>
      <c r="DG33" s="68">
        <f t="shared" si="39"/>
        <v>96.603773584905667</v>
      </c>
      <c r="DH33" s="67">
        <v>107</v>
      </c>
      <c r="DI33" s="92">
        <v>1</v>
      </c>
      <c r="DJ33" s="68">
        <f t="shared" si="64"/>
        <v>86.99186991869918</v>
      </c>
      <c r="DK33" s="65"/>
      <c r="DL33" s="65"/>
      <c r="DM33" s="66"/>
      <c r="DN33" s="67">
        <v>136</v>
      </c>
      <c r="DO33" s="92">
        <v>1</v>
      </c>
      <c r="DP33" s="68">
        <f t="shared" si="56"/>
        <v>100.74074074074073</v>
      </c>
      <c r="DQ33" s="65"/>
      <c r="DR33" s="65"/>
      <c r="DS33" s="66"/>
      <c r="DT33" s="67">
        <v>150</v>
      </c>
      <c r="DU33" s="92">
        <v>1</v>
      </c>
      <c r="DV33" s="68">
        <f t="shared" si="34"/>
        <v>107.14285714285714</v>
      </c>
      <c r="DW33" s="67">
        <v>66</v>
      </c>
      <c r="DX33" s="92">
        <v>1</v>
      </c>
      <c r="DY33" s="68">
        <f t="shared" si="33"/>
        <v>97.058823529411768</v>
      </c>
      <c r="DZ33" s="66"/>
      <c r="EA33" s="66"/>
      <c r="EB33" s="66"/>
      <c r="EC33" s="67">
        <v>137</v>
      </c>
      <c r="ED33" s="92">
        <v>1</v>
      </c>
      <c r="EE33" s="68">
        <f t="shared" si="36"/>
        <v>99.275362318840578</v>
      </c>
      <c r="EF33" s="67">
        <v>716</v>
      </c>
      <c r="EG33" s="92">
        <v>1</v>
      </c>
      <c r="EH33" s="68">
        <f t="shared" si="21"/>
        <v>103.46820809248555</v>
      </c>
      <c r="EI33" s="67">
        <v>14</v>
      </c>
      <c r="EJ33" s="92">
        <v>1</v>
      </c>
      <c r="EK33" s="68">
        <f t="shared" ref="EK33" si="85">SUM(EI33/EI32*100)</f>
        <v>100</v>
      </c>
      <c r="EL33" s="67">
        <v>136</v>
      </c>
      <c r="EM33" s="92">
        <v>1</v>
      </c>
      <c r="EN33" s="68">
        <f t="shared" si="22"/>
        <v>98.550724637681171</v>
      </c>
      <c r="EO33" s="67">
        <v>62</v>
      </c>
      <c r="EP33" s="92">
        <v>1</v>
      </c>
      <c r="EQ33" s="68">
        <f t="shared" si="37"/>
        <v>91.17647058823529</v>
      </c>
      <c r="ER33" s="67">
        <v>36</v>
      </c>
      <c r="ES33" s="92">
        <v>1</v>
      </c>
      <c r="ET33" s="68">
        <f t="shared" si="71"/>
        <v>94.73684210526315</v>
      </c>
      <c r="EU33" s="67">
        <v>250</v>
      </c>
      <c r="EV33" s="92">
        <v>1</v>
      </c>
      <c r="EW33" s="68">
        <f t="shared" si="57"/>
        <v>120.19230769230769</v>
      </c>
      <c r="EX33" s="65"/>
      <c r="EY33" s="65"/>
      <c r="EZ33" s="66"/>
      <c r="FA33" s="67">
        <v>8867</v>
      </c>
      <c r="FB33" s="92">
        <v>1</v>
      </c>
      <c r="FC33" s="68">
        <f t="shared" si="23"/>
        <v>104.42821811329644</v>
      </c>
      <c r="FD33" s="67">
        <v>198</v>
      </c>
      <c r="FE33" s="92">
        <v>1</v>
      </c>
      <c r="FF33" s="68">
        <f t="shared" si="24"/>
        <v>101.53846153846153</v>
      </c>
      <c r="FG33" s="67">
        <v>122</v>
      </c>
      <c r="FH33" s="92">
        <v>1</v>
      </c>
      <c r="FI33" s="68">
        <f t="shared" si="49"/>
        <v>107.9646017699115</v>
      </c>
      <c r="FJ33" s="67">
        <v>155</v>
      </c>
      <c r="FK33" s="92">
        <v>1</v>
      </c>
      <c r="FL33" s="68">
        <f t="shared" si="31"/>
        <v>98.726114649681534</v>
      </c>
      <c r="FM33" s="67">
        <v>67</v>
      </c>
      <c r="FN33" s="92">
        <v>1</v>
      </c>
      <c r="FO33" s="68">
        <f t="shared" si="66"/>
        <v>89.333333333333329</v>
      </c>
      <c r="FP33" s="65"/>
      <c r="FQ33" s="65"/>
      <c r="FR33" s="66"/>
      <c r="FS33" s="67">
        <v>1374</v>
      </c>
      <c r="FT33" s="92">
        <v>1</v>
      </c>
      <c r="FU33" s="68">
        <f t="shared" si="25"/>
        <v>100.36523009495983</v>
      </c>
      <c r="FV33" s="67">
        <v>3030</v>
      </c>
      <c r="FW33" s="92">
        <v>1</v>
      </c>
      <c r="FX33" s="68">
        <f t="shared" si="26"/>
        <v>111.1518708730741</v>
      </c>
      <c r="FY33" s="65"/>
      <c r="FZ33" s="65"/>
      <c r="GA33" s="66"/>
      <c r="GB33" s="65"/>
      <c r="GC33" s="65"/>
      <c r="GD33" s="66"/>
      <c r="GE33" s="67">
        <v>13</v>
      </c>
      <c r="GF33" s="92">
        <v>1</v>
      </c>
      <c r="GG33" s="68">
        <f t="shared" si="81"/>
        <v>59.090909090909093</v>
      </c>
      <c r="GH33" s="67">
        <v>9</v>
      </c>
      <c r="GI33" s="92">
        <v>1</v>
      </c>
      <c r="GJ33" s="68">
        <f t="shared" si="82"/>
        <v>100</v>
      </c>
      <c r="GK33" s="67">
        <v>98</v>
      </c>
      <c r="GL33" s="92">
        <v>1</v>
      </c>
      <c r="GM33" s="68">
        <f t="shared" si="46"/>
        <v>88.288288288288285</v>
      </c>
      <c r="GN33" s="65"/>
      <c r="GO33" s="65"/>
      <c r="GP33" s="66"/>
      <c r="GQ33" s="67">
        <v>337</v>
      </c>
      <c r="GR33" s="92">
        <v>1</v>
      </c>
      <c r="GS33" s="68">
        <f t="shared" si="42"/>
        <v>111.58940397350993</v>
      </c>
      <c r="GT33" s="67">
        <v>36</v>
      </c>
      <c r="GU33" s="92">
        <v>1</v>
      </c>
      <c r="GV33" s="68">
        <f t="shared" si="65"/>
        <v>85.714285714285708</v>
      </c>
      <c r="GW33" s="67">
        <v>69</v>
      </c>
      <c r="GX33" s="92">
        <v>1</v>
      </c>
      <c r="GY33" s="68">
        <f t="shared" si="83"/>
        <v>102.98507462686568</v>
      </c>
      <c r="GZ33" s="67">
        <v>74</v>
      </c>
      <c r="HA33" s="92">
        <v>1</v>
      </c>
      <c r="HB33" s="68">
        <f t="shared" si="50"/>
        <v>100</v>
      </c>
      <c r="HC33" s="67">
        <v>12</v>
      </c>
      <c r="HD33" s="92">
        <v>1</v>
      </c>
      <c r="HE33" s="68">
        <f t="shared" si="84"/>
        <v>92.307692307692307</v>
      </c>
      <c r="HF33" s="67">
        <v>87</v>
      </c>
      <c r="HG33" s="92">
        <v>1</v>
      </c>
      <c r="HH33" s="68">
        <f t="shared" si="47"/>
        <v>104.81927710843372</v>
      </c>
      <c r="HI33" s="67">
        <v>665</v>
      </c>
      <c r="HJ33" s="92">
        <v>1</v>
      </c>
      <c r="HK33" s="68">
        <f t="shared" si="32"/>
        <v>118.32740213523132</v>
      </c>
      <c r="HL33" s="67">
        <v>14</v>
      </c>
      <c r="HM33" s="92">
        <v>1</v>
      </c>
      <c r="HN33" s="68">
        <f t="shared" si="58"/>
        <v>107.69230769230769</v>
      </c>
      <c r="HO33" s="65"/>
      <c r="HP33" s="65"/>
      <c r="HQ33" s="66"/>
      <c r="HR33" s="65"/>
      <c r="HS33" s="65"/>
      <c r="HT33" s="66"/>
      <c r="HU33" s="65"/>
      <c r="HV33" s="65"/>
      <c r="HW33" s="66"/>
      <c r="HX33" s="67">
        <v>59</v>
      </c>
      <c r="HY33" s="92">
        <v>1</v>
      </c>
      <c r="HZ33" s="68">
        <f t="shared" si="51"/>
        <v>88.059701492537314</v>
      </c>
      <c r="IA33" s="67">
        <v>133</v>
      </c>
      <c r="IB33" s="92">
        <v>1</v>
      </c>
      <c r="IC33" s="68">
        <f t="shared" si="40"/>
        <v>100.75757575757575</v>
      </c>
      <c r="ID33" s="69"/>
      <c r="IE33" s="98">
        <f t="shared" si="1"/>
        <v>22551</v>
      </c>
      <c r="IF33" s="100">
        <f t="shared" si="2"/>
        <v>57</v>
      </c>
      <c r="IG33" s="86">
        <f t="shared" si="27"/>
        <v>103.34066538355788</v>
      </c>
      <c r="IH33" s="69"/>
      <c r="II33" s="70">
        <f t="shared" si="3"/>
        <v>13005</v>
      </c>
      <c r="IJ33" s="70">
        <f t="shared" si="4"/>
        <v>8</v>
      </c>
      <c r="IK33" s="86">
        <f t="shared" si="28"/>
        <v>102.71700497591027</v>
      </c>
      <c r="IL33" s="70">
        <f t="shared" si="5"/>
        <v>3778</v>
      </c>
      <c r="IM33" s="70">
        <f t="shared" si="6"/>
        <v>7</v>
      </c>
      <c r="IN33" s="86">
        <f t="shared" si="29"/>
        <v>107.75812892184827</v>
      </c>
      <c r="IO33" s="70">
        <f t="shared" si="7"/>
        <v>1860</v>
      </c>
      <c r="IP33" s="70">
        <f t="shared" si="8"/>
        <v>6</v>
      </c>
      <c r="IQ33" s="86">
        <f t="shared" si="30"/>
        <v>99.946265448683505</v>
      </c>
      <c r="IS33" s="219">
        <f t="shared" si="9"/>
        <v>16986</v>
      </c>
      <c r="IT33" s="31">
        <f t="shared" si="10"/>
        <v>2091</v>
      </c>
      <c r="IU33" s="31">
        <f t="shared" si="11"/>
        <v>986</v>
      </c>
      <c r="IV33" s="31">
        <f t="shared" si="12"/>
        <v>695</v>
      </c>
      <c r="IW33" s="31">
        <f t="shared" si="13"/>
        <v>777</v>
      </c>
      <c r="IX33" s="31">
        <f t="shared" si="14"/>
        <v>687</v>
      </c>
      <c r="IY33" s="31">
        <f t="shared" si="15"/>
        <v>204</v>
      </c>
      <c r="IZ33" s="217">
        <v>125</v>
      </c>
      <c r="JA33" s="31">
        <f t="shared" si="16"/>
        <v>0</v>
      </c>
      <c r="JB33" s="220">
        <f t="shared" si="0"/>
        <v>22551</v>
      </c>
    </row>
    <row r="34" spans="1:262">
      <c r="B34" s="63" t="s">
        <v>269</v>
      </c>
      <c r="C34" s="64" t="s">
        <v>29</v>
      </c>
      <c r="D34" s="67">
        <v>155</v>
      </c>
      <c r="E34" s="92">
        <v>1</v>
      </c>
      <c r="F34" s="68">
        <f t="shared" si="43"/>
        <v>88.571428571428569</v>
      </c>
      <c r="G34" s="67">
        <v>27</v>
      </c>
      <c r="H34" s="92">
        <v>1</v>
      </c>
      <c r="I34" s="68">
        <f t="shared" si="67"/>
        <v>93.103448275862064</v>
      </c>
      <c r="J34" s="65"/>
      <c r="K34" s="71"/>
      <c r="L34" s="66"/>
      <c r="M34" s="67">
        <v>8</v>
      </c>
      <c r="N34" s="92">
        <v>1</v>
      </c>
      <c r="O34" s="68">
        <f t="shared" si="72"/>
        <v>88.888888888888886</v>
      </c>
      <c r="P34" s="67">
        <v>531</v>
      </c>
      <c r="Q34" s="92">
        <v>1</v>
      </c>
      <c r="R34" s="68">
        <f t="shared" si="17"/>
        <v>96.721311475409834</v>
      </c>
      <c r="S34" s="67">
        <v>56</v>
      </c>
      <c r="T34" s="92">
        <v>1</v>
      </c>
      <c r="U34" s="68">
        <f t="shared" si="62"/>
        <v>94.915254237288138</v>
      </c>
      <c r="V34" s="67">
        <v>57</v>
      </c>
      <c r="W34" s="92">
        <v>1</v>
      </c>
      <c r="X34" s="68">
        <f t="shared" si="52"/>
        <v>98.275862068965509</v>
      </c>
      <c r="Y34" s="67">
        <v>12</v>
      </c>
      <c r="Z34" s="92">
        <v>1</v>
      </c>
      <c r="AA34" s="68">
        <f t="shared" si="73"/>
        <v>60</v>
      </c>
      <c r="AB34" s="65"/>
      <c r="AC34" s="71"/>
      <c r="AD34" s="66"/>
      <c r="AE34" s="67">
        <v>8</v>
      </c>
      <c r="AF34" s="92">
        <v>1</v>
      </c>
      <c r="AG34" s="66"/>
      <c r="AH34" s="67">
        <v>11</v>
      </c>
      <c r="AI34" s="92">
        <v>1</v>
      </c>
      <c r="AJ34" s="66"/>
      <c r="AK34" s="67">
        <v>28</v>
      </c>
      <c r="AL34" s="92">
        <v>1</v>
      </c>
      <c r="AM34" s="68">
        <f t="shared" si="35"/>
        <v>200</v>
      </c>
      <c r="AN34" s="65"/>
      <c r="AO34" s="71"/>
      <c r="AP34" s="66"/>
      <c r="AQ34" s="67">
        <v>10</v>
      </c>
      <c r="AR34" s="92">
        <v>1</v>
      </c>
      <c r="AS34" s="66"/>
      <c r="AT34" s="67">
        <v>1398</v>
      </c>
      <c r="AU34" s="92">
        <v>1</v>
      </c>
      <c r="AV34" s="68">
        <f t="shared" si="18"/>
        <v>94.715447154471548</v>
      </c>
      <c r="AW34" s="67">
        <v>139</v>
      </c>
      <c r="AX34" s="92">
        <v>1</v>
      </c>
      <c r="AY34" s="68">
        <f t="shared" si="38"/>
        <v>88.535031847133766</v>
      </c>
      <c r="AZ34" s="67">
        <v>307</v>
      </c>
      <c r="BA34" s="92">
        <v>1</v>
      </c>
      <c r="BB34" s="68">
        <f t="shared" si="44"/>
        <v>87.464387464387457</v>
      </c>
      <c r="BC34" s="67">
        <v>13</v>
      </c>
      <c r="BD34" s="92">
        <v>1</v>
      </c>
      <c r="BE34" s="68">
        <f t="shared" si="75"/>
        <v>68.421052631578945</v>
      </c>
      <c r="BF34" s="65"/>
      <c r="BG34" s="71"/>
      <c r="BH34" s="66"/>
      <c r="BI34" s="65"/>
      <c r="BJ34" s="71"/>
      <c r="BK34" s="66"/>
      <c r="BL34" s="67">
        <v>12</v>
      </c>
      <c r="BM34" s="92">
        <v>1</v>
      </c>
      <c r="BN34" s="68">
        <f t="shared" ref="BN34:BN37" si="86">SUM(BL34/BL33*100)</f>
        <v>85.714285714285708</v>
      </c>
      <c r="BO34" s="67">
        <v>735</v>
      </c>
      <c r="BP34" s="92">
        <v>1</v>
      </c>
      <c r="BQ34" s="68">
        <f t="shared" si="19"/>
        <v>96.204188481675388</v>
      </c>
      <c r="BR34" s="67">
        <v>83</v>
      </c>
      <c r="BS34" s="92">
        <v>1</v>
      </c>
      <c r="BT34" s="68">
        <f t="shared" si="54"/>
        <v>82.178217821782169</v>
      </c>
      <c r="BU34" s="67">
        <v>80</v>
      </c>
      <c r="BV34" s="92">
        <v>1</v>
      </c>
      <c r="BW34" s="68">
        <f t="shared" si="48"/>
        <v>80</v>
      </c>
      <c r="BX34" s="65"/>
      <c r="BY34" s="71"/>
      <c r="BZ34" s="66"/>
      <c r="CA34" s="65"/>
      <c r="CB34" s="71"/>
      <c r="CC34" s="66"/>
      <c r="CD34" s="67">
        <v>12</v>
      </c>
      <c r="CE34" s="92">
        <v>1</v>
      </c>
      <c r="CF34" s="68">
        <f t="shared" si="69"/>
        <v>85.714285714285708</v>
      </c>
      <c r="CG34" s="67">
        <v>525</v>
      </c>
      <c r="CH34" s="92">
        <v>1</v>
      </c>
      <c r="CI34" s="68">
        <f t="shared" si="20"/>
        <v>97.765363128491629</v>
      </c>
      <c r="CJ34" s="67">
        <v>58</v>
      </c>
      <c r="CK34" s="92">
        <v>1</v>
      </c>
      <c r="CL34" s="68">
        <f t="shared" si="63"/>
        <v>93.548387096774192</v>
      </c>
      <c r="CM34" s="67">
        <v>64</v>
      </c>
      <c r="CN34" s="92">
        <v>1</v>
      </c>
      <c r="CO34" s="68">
        <f t="shared" si="55"/>
        <v>86.486486486486484</v>
      </c>
      <c r="CP34" s="67">
        <v>110</v>
      </c>
      <c r="CQ34" s="92">
        <v>1</v>
      </c>
      <c r="CR34" s="68">
        <f t="shared" si="45"/>
        <v>88</v>
      </c>
      <c r="CS34" s="67">
        <v>39</v>
      </c>
      <c r="CT34" s="92">
        <v>1</v>
      </c>
      <c r="CU34" s="66"/>
      <c r="CV34" s="65"/>
      <c r="CW34" s="71"/>
      <c r="CX34" s="66"/>
      <c r="CY34" s="67">
        <v>7</v>
      </c>
      <c r="CZ34" s="92">
        <v>1</v>
      </c>
      <c r="DA34" s="68">
        <f t="shared" si="78"/>
        <v>87.5</v>
      </c>
      <c r="DB34" s="67">
        <v>13</v>
      </c>
      <c r="DC34" s="92">
        <v>1</v>
      </c>
      <c r="DD34" s="68">
        <f t="shared" si="79"/>
        <v>92.857142857142861</v>
      </c>
      <c r="DE34" s="67">
        <v>499</v>
      </c>
      <c r="DF34" s="92">
        <v>1</v>
      </c>
      <c r="DG34" s="68">
        <f t="shared" si="39"/>
        <v>97.4609375</v>
      </c>
      <c r="DH34" s="67">
        <v>98</v>
      </c>
      <c r="DI34" s="92">
        <v>1</v>
      </c>
      <c r="DJ34" s="68">
        <f t="shared" si="64"/>
        <v>91.588785046728972</v>
      </c>
      <c r="DK34" s="65"/>
      <c r="DL34" s="65"/>
      <c r="DM34" s="66"/>
      <c r="DN34" s="67">
        <v>96</v>
      </c>
      <c r="DO34" s="92">
        <v>1</v>
      </c>
      <c r="DP34" s="68">
        <f t="shared" si="56"/>
        <v>70.588235294117652</v>
      </c>
      <c r="DQ34" s="65"/>
      <c r="DR34" s="65"/>
      <c r="DS34" s="66"/>
      <c r="DT34" s="67">
        <v>153</v>
      </c>
      <c r="DU34" s="92">
        <v>1</v>
      </c>
      <c r="DV34" s="68">
        <f t="shared" si="34"/>
        <v>102</v>
      </c>
      <c r="DW34" s="67">
        <v>63</v>
      </c>
      <c r="DX34" s="92">
        <v>1</v>
      </c>
      <c r="DY34" s="68">
        <f t="shared" si="33"/>
        <v>95.454545454545453</v>
      </c>
      <c r="DZ34" s="66"/>
      <c r="EA34" s="66"/>
      <c r="EB34" s="66"/>
      <c r="EC34" s="67">
        <v>130</v>
      </c>
      <c r="ED34" s="92">
        <v>1</v>
      </c>
      <c r="EE34" s="68">
        <f t="shared" si="36"/>
        <v>94.890510948905103</v>
      </c>
      <c r="EF34" s="67">
        <v>701</v>
      </c>
      <c r="EG34" s="92">
        <v>1</v>
      </c>
      <c r="EH34" s="68">
        <f t="shared" si="21"/>
        <v>97.905027932960891</v>
      </c>
      <c r="EI34" s="65"/>
      <c r="EJ34" s="65"/>
      <c r="EK34" s="66"/>
      <c r="EL34" s="67">
        <v>124</v>
      </c>
      <c r="EM34" s="92">
        <v>1</v>
      </c>
      <c r="EN34" s="68">
        <f t="shared" si="22"/>
        <v>91.17647058823529</v>
      </c>
      <c r="EO34" s="67">
        <v>55</v>
      </c>
      <c r="EP34" s="92">
        <v>1</v>
      </c>
      <c r="EQ34" s="68">
        <f t="shared" si="37"/>
        <v>88.709677419354833</v>
      </c>
      <c r="ER34" s="67">
        <v>28</v>
      </c>
      <c r="ES34" s="92">
        <v>1</v>
      </c>
      <c r="ET34" s="68">
        <f t="shared" si="71"/>
        <v>77.777777777777786</v>
      </c>
      <c r="EU34" s="67">
        <v>217</v>
      </c>
      <c r="EV34" s="92">
        <v>1</v>
      </c>
      <c r="EW34" s="68">
        <f t="shared" si="57"/>
        <v>86.8</v>
      </c>
      <c r="EX34" s="65"/>
      <c r="EY34" s="65"/>
      <c r="EZ34" s="66"/>
      <c r="FA34" s="67">
        <v>9194</v>
      </c>
      <c r="FB34" s="92">
        <v>1</v>
      </c>
      <c r="FC34" s="68">
        <f t="shared" si="23"/>
        <v>103.68783128453818</v>
      </c>
      <c r="FD34" s="67">
        <v>185</v>
      </c>
      <c r="FE34" s="92">
        <v>1</v>
      </c>
      <c r="FF34" s="68">
        <f t="shared" si="24"/>
        <v>93.434343434343432</v>
      </c>
      <c r="FG34" s="67">
        <v>117</v>
      </c>
      <c r="FH34" s="92">
        <v>1</v>
      </c>
      <c r="FI34" s="68">
        <f t="shared" si="49"/>
        <v>95.901639344262293</v>
      </c>
      <c r="FJ34" s="67">
        <v>139</v>
      </c>
      <c r="FK34" s="92">
        <v>1</v>
      </c>
      <c r="FL34" s="68">
        <f t="shared" si="31"/>
        <v>89.677419354838705</v>
      </c>
      <c r="FM34" s="67">
        <v>67</v>
      </c>
      <c r="FN34" s="92">
        <v>1</v>
      </c>
      <c r="FO34" s="68">
        <f t="shared" si="66"/>
        <v>100</v>
      </c>
      <c r="FP34" s="65"/>
      <c r="FQ34" s="65"/>
      <c r="FR34" s="66"/>
      <c r="FS34" s="67">
        <v>1308</v>
      </c>
      <c r="FT34" s="92">
        <v>1</v>
      </c>
      <c r="FU34" s="68">
        <f t="shared" si="25"/>
        <v>95.196506550218345</v>
      </c>
      <c r="FV34" s="67">
        <v>2688</v>
      </c>
      <c r="FW34" s="92">
        <v>1</v>
      </c>
      <c r="FX34" s="68">
        <f t="shared" si="26"/>
        <v>88.712871287128721</v>
      </c>
      <c r="FY34" s="65"/>
      <c r="FZ34" s="65"/>
      <c r="GA34" s="66"/>
      <c r="GB34" s="65"/>
      <c r="GC34" s="65"/>
      <c r="GD34" s="66"/>
      <c r="GE34" s="65"/>
      <c r="GF34" s="65"/>
      <c r="GG34" s="66"/>
      <c r="GH34" s="67">
        <v>10</v>
      </c>
      <c r="GI34" s="92">
        <v>1</v>
      </c>
      <c r="GJ34" s="68">
        <f t="shared" si="82"/>
        <v>111.11111111111111</v>
      </c>
      <c r="GK34" s="67">
        <v>95</v>
      </c>
      <c r="GL34" s="92">
        <v>1</v>
      </c>
      <c r="GM34" s="68">
        <f t="shared" si="46"/>
        <v>96.938775510204081</v>
      </c>
      <c r="GN34" s="65"/>
      <c r="GO34" s="65"/>
      <c r="GP34" s="66"/>
      <c r="GQ34" s="67">
        <v>312</v>
      </c>
      <c r="GR34" s="92">
        <v>1</v>
      </c>
      <c r="GS34" s="68">
        <f t="shared" si="42"/>
        <v>92.581602373887236</v>
      </c>
      <c r="GT34" s="67">
        <v>33</v>
      </c>
      <c r="GU34" s="92">
        <v>1</v>
      </c>
      <c r="GV34" s="68">
        <f t="shared" si="65"/>
        <v>91.666666666666657</v>
      </c>
      <c r="GW34" s="67">
        <v>55</v>
      </c>
      <c r="GX34" s="92">
        <v>1</v>
      </c>
      <c r="GY34" s="68">
        <f t="shared" si="83"/>
        <v>79.710144927536234</v>
      </c>
      <c r="GZ34" s="67">
        <v>69</v>
      </c>
      <c r="HA34" s="92">
        <v>1</v>
      </c>
      <c r="HB34" s="68">
        <f t="shared" si="50"/>
        <v>93.243243243243242</v>
      </c>
      <c r="HC34" s="67">
        <v>12</v>
      </c>
      <c r="HD34" s="92">
        <v>1</v>
      </c>
      <c r="HE34" s="68">
        <f t="shared" si="84"/>
        <v>100</v>
      </c>
      <c r="HF34" s="67">
        <v>83</v>
      </c>
      <c r="HG34" s="92">
        <v>1</v>
      </c>
      <c r="HH34" s="68">
        <f t="shared" si="47"/>
        <v>95.402298850574709</v>
      </c>
      <c r="HI34" s="67">
        <v>605</v>
      </c>
      <c r="HJ34" s="92">
        <v>1</v>
      </c>
      <c r="HK34" s="68">
        <f t="shared" si="32"/>
        <v>90.977443609022558</v>
      </c>
      <c r="HL34" s="65"/>
      <c r="HM34" s="65"/>
      <c r="HN34" s="66"/>
      <c r="HO34" s="65"/>
      <c r="HP34" s="65"/>
      <c r="HQ34" s="66"/>
      <c r="HR34" s="65"/>
      <c r="HS34" s="65"/>
      <c r="HT34" s="66"/>
      <c r="HU34" s="65"/>
      <c r="HV34" s="65"/>
      <c r="HW34" s="66"/>
      <c r="HX34" s="67">
        <v>52</v>
      </c>
      <c r="HY34" s="92">
        <v>1</v>
      </c>
      <c r="HZ34" s="68">
        <f t="shared" si="51"/>
        <v>88.135593220338976</v>
      </c>
      <c r="IA34" s="67">
        <v>129</v>
      </c>
      <c r="IB34" s="92">
        <v>1</v>
      </c>
      <c r="IC34" s="68">
        <f t="shared" si="40"/>
        <v>96.992481203007515</v>
      </c>
      <c r="ID34" s="69"/>
      <c r="IE34" s="98">
        <f t="shared" si="1"/>
        <v>21815</v>
      </c>
      <c r="IF34" s="100">
        <f t="shared" si="2"/>
        <v>56</v>
      </c>
      <c r="IG34" s="86">
        <f t="shared" si="27"/>
        <v>96.736286639173429</v>
      </c>
      <c r="IH34" s="69"/>
      <c r="II34" s="70">
        <f t="shared" si="3"/>
        <v>13186</v>
      </c>
      <c r="IJ34" s="70">
        <f t="shared" si="4"/>
        <v>9</v>
      </c>
      <c r="IK34" s="86">
        <f t="shared" si="28"/>
        <v>101.39177239523261</v>
      </c>
      <c r="IL34" s="70">
        <f t="shared" si="5"/>
        <v>3319</v>
      </c>
      <c r="IM34" s="70">
        <f t="shared" si="6"/>
        <v>7</v>
      </c>
      <c r="IN34" s="86">
        <f t="shared" si="29"/>
        <v>87.850714663843306</v>
      </c>
      <c r="IO34" s="70">
        <f t="shared" si="7"/>
        <v>1742</v>
      </c>
      <c r="IP34" s="70">
        <f t="shared" si="8"/>
        <v>6</v>
      </c>
      <c r="IQ34" s="86">
        <f t="shared" si="30"/>
        <v>93.655913978494624</v>
      </c>
      <c r="IS34" s="219">
        <f t="shared" si="9"/>
        <v>16624</v>
      </c>
      <c r="IT34" s="31">
        <f t="shared" si="10"/>
        <v>1914</v>
      </c>
      <c r="IU34" s="31">
        <f t="shared" si="11"/>
        <v>910</v>
      </c>
      <c r="IV34" s="31">
        <f t="shared" si="12"/>
        <v>664</v>
      </c>
      <c r="IW34" s="31">
        <f t="shared" si="13"/>
        <v>713</v>
      </c>
      <c r="IX34" s="31">
        <f t="shared" si="14"/>
        <v>659</v>
      </c>
      <c r="IY34" s="31">
        <f t="shared" si="15"/>
        <v>182</v>
      </c>
      <c r="IZ34" s="217">
        <v>110</v>
      </c>
      <c r="JA34" s="31">
        <f t="shared" si="16"/>
        <v>39</v>
      </c>
      <c r="JB34" s="220">
        <f t="shared" si="0"/>
        <v>21815</v>
      </c>
    </row>
    <row r="35" spans="1:262">
      <c r="B35" s="63" t="s">
        <v>270</v>
      </c>
      <c r="C35" s="64" t="s">
        <v>30</v>
      </c>
      <c r="D35" s="67">
        <v>168</v>
      </c>
      <c r="E35" s="92">
        <v>1</v>
      </c>
      <c r="F35" s="68">
        <f t="shared" si="43"/>
        <v>108.38709677419357</v>
      </c>
      <c r="G35" s="67">
        <v>32</v>
      </c>
      <c r="H35" s="92">
        <v>1</v>
      </c>
      <c r="I35" s="68">
        <f t="shared" si="67"/>
        <v>118.5185185185185</v>
      </c>
      <c r="J35" s="65"/>
      <c r="K35" s="71"/>
      <c r="L35" s="66"/>
      <c r="M35" s="67">
        <v>8</v>
      </c>
      <c r="N35" s="92">
        <v>1</v>
      </c>
      <c r="O35" s="68">
        <f t="shared" si="72"/>
        <v>100</v>
      </c>
      <c r="P35" s="67">
        <v>552</v>
      </c>
      <c r="Q35" s="92">
        <v>1</v>
      </c>
      <c r="R35" s="68">
        <f t="shared" si="17"/>
        <v>103.954802259887</v>
      </c>
      <c r="S35" s="67">
        <v>67</v>
      </c>
      <c r="T35" s="92">
        <v>1</v>
      </c>
      <c r="U35" s="68">
        <f t="shared" si="62"/>
        <v>119.64285714285714</v>
      </c>
      <c r="V35" s="67">
        <v>72</v>
      </c>
      <c r="W35" s="92">
        <v>1</v>
      </c>
      <c r="X35" s="68">
        <f t="shared" si="52"/>
        <v>126.31578947368421</v>
      </c>
      <c r="Y35" s="67">
        <v>13</v>
      </c>
      <c r="Z35" s="92">
        <v>1</v>
      </c>
      <c r="AA35" s="68">
        <f t="shared" si="73"/>
        <v>108.33333333333333</v>
      </c>
      <c r="AB35" s="65"/>
      <c r="AC35" s="71"/>
      <c r="AD35" s="66"/>
      <c r="AE35" s="67">
        <v>9</v>
      </c>
      <c r="AF35" s="92">
        <v>1</v>
      </c>
      <c r="AG35" s="68">
        <f t="shared" ref="AG35" si="87">SUM(AE35/AE34*100)</f>
        <v>112.5</v>
      </c>
      <c r="AH35" s="67">
        <v>12</v>
      </c>
      <c r="AI35" s="92">
        <v>1</v>
      </c>
      <c r="AJ35" s="68">
        <f t="shared" ref="AJ35" si="88">SUM(AH35/AH34*100)</f>
        <v>109.09090909090908</v>
      </c>
      <c r="AK35" s="67">
        <v>35</v>
      </c>
      <c r="AL35" s="92">
        <v>1</v>
      </c>
      <c r="AM35" s="68">
        <f t="shared" si="35"/>
        <v>125</v>
      </c>
      <c r="AN35" s="65"/>
      <c r="AO35" s="71"/>
      <c r="AP35" s="66"/>
      <c r="AQ35" s="67">
        <v>14</v>
      </c>
      <c r="AR35" s="92">
        <v>1</v>
      </c>
      <c r="AS35" s="68">
        <f t="shared" ref="AS35:AS39" si="89">SUM(AQ35/AQ34*100)</f>
        <v>140</v>
      </c>
      <c r="AT35" s="67">
        <v>1496</v>
      </c>
      <c r="AU35" s="92">
        <v>1</v>
      </c>
      <c r="AV35" s="68">
        <f t="shared" si="18"/>
        <v>107.01001430615165</v>
      </c>
      <c r="AW35" s="67">
        <v>148</v>
      </c>
      <c r="AX35" s="92">
        <v>1</v>
      </c>
      <c r="AY35" s="68">
        <f t="shared" si="38"/>
        <v>106.4748201438849</v>
      </c>
      <c r="AZ35" s="67">
        <v>362</v>
      </c>
      <c r="BA35" s="92">
        <v>1</v>
      </c>
      <c r="BB35" s="68">
        <f t="shared" si="44"/>
        <v>117.91530944625408</v>
      </c>
      <c r="BC35" s="67">
        <v>14</v>
      </c>
      <c r="BD35" s="92">
        <v>1</v>
      </c>
      <c r="BE35" s="68">
        <f t="shared" si="75"/>
        <v>107.69230769230769</v>
      </c>
      <c r="BF35" s="65"/>
      <c r="BG35" s="71"/>
      <c r="BH35" s="66"/>
      <c r="BI35" s="65"/>
      <c r="BJ35" s="71"/>
      <c r="BK35" s="66"/>
      <c r="BL35" s="67">
        <v>11</v>
      </c>
      <c r="BM35" s="92">
        <v>1</v>
      </c>
      <c r="BN35" s="68">
        <f t="shared" si="86"/>
        <v>91.666666666666657</v>
      </c>
      <c r="BO35" s="67">
        <v>770</v>
      </c>
      <c r="BP35" s="92">
        <v>1</v>
      </c>
      <c r="BQ35" s="68">
        <f t="shared" si="19"/>
        <v>104.76190476190477</v>
      </c>
      <c r="BR35" s="67">
        <v>71</v>
      </c>
      <c r="BS35" s="92">
        <v>1</v>
      </c>
      <c r="BT35" s="68">
        <f t="shared" si="54"/>
        <v>85.542168674698786</v>
      </c>
      <c r="BU35" s="67">
        <v>92</v>
      </c>
      <c r="BV35" s="92">
        <v>1</v>
      </c>
      <c r="BW35" s="68">
        <f t="shared" si="48"/>
        <v>114.99999999999999</v>
      </c>
      <c r="BX35" s="65"/>
      <c r="BY35" s="71"/>
      <c r="BZ35" s="66"/>
      <c r="CA35" s="65"/>
      <c r="CB35" s="71"/>
      <c r="CC35" s="66"/>
      <c r="CD35" s="65"/>
      <c r="CE35" s="71"/>
      <c r="CF35" s="66"/>
      <c r="CG35" s="67">
        <v>558</v>
      </c>
      <c r="CH35" s="92">
        <v>1</v>
      </c>
      <c r="CI35" s="68">
        <f t="shared" si="20"/>
        <v>106.28571428571429</v>
      </c>
      <c r="CJ35" s="67">
        <v>68</v>
      </c>
      <c r="CK35" s="92">
        <v>1</v>
      </c>
      <c r="CL35" s="68">
        <f t="shared" si="63"/>
        <v>117.24137931034481</v>
      </c>
      <c r="CM35" s="67">
        <v>76</v>
      </c>
      <c r="CN35" s="92">
        <v>1</v>
      </c>
      <c r="CO35" s="68">
        <f t="shared" si="55"/>
        <v>118.75</v>
      </c>
      <c r="CP35" s="67">
        <v>120</v>
      </c>
      <c r="CQ35" s="92">
        <v>1</v>
      </c>
      <c r="CR35" s="68">
        <f t="shared" si="45"/>
        <v>109.09090909090908</v>
      </c>
      <c r="CS35" s="67">
        <v>52</v>
      </c>
      <c r="CT35" s="92">
        <v>1</v>
      </c>
      <c r="CU35" s="68">
        <f t="shared" ref="CU35:CU37" si="90">SUM(CS35/CS34*100)</f>
        <v>133.33333333333331</v>
      </c>
      <c r="CV35" s="65"/>
      <c r="CW35" s="71"/>
      <c r="CX35" s="66"/>
      <c r="CY35" s="67">
        <v>7</v>
      </c>
      <c r="CZ35" s="92">
        <v>1</v>
      </c>
      <c r="DA35" s="68">
        <f t="shared" si="78"/>
        <v>100</v>
      </c>
      <c r="DB35" s="67">
        <v>13</v>
      </c>
      <c r="DC35" s="92">
        <v>1</v>
      </c>
      <c r="DD35" s="68">
        <f t="shared" si="79"/>
        <v>100</v>
      </c>
      <c r="DE35" s="67">
        <v>512</v>
      </c>
      <c r="DF35" s="92">
        <v>1</v>
      </c>
      <c r="DG35" s="68">
        <f t="shared" si="39"/>
        <v>102.60521042084167</v>
      </c>
      <c r="DH35" s="67">
        <v>96</v>
      </c>
      <c r="DI35" s="92">
        <v>1</v>
      </c>
      <c r="DJ35" s="68">
        <f t="shared" si="64"/>
        <v>97.959183673469383</v>
      </c>
      <c r="DK35" s="65"/>
      <c r="DL35" s="65"/>
      <c r="DM35" s="66"/>
      <c r="DN35" s="67">
        <v>119</v>
      </c>
      <c r="DO35" s="92">
        <v>1</v>
      </c>
      <c r="DP35" s="68">
        <f t="shared" si="56"/>
        <v>123.95833333333333</v>
      </c>
      <c r="DQ35" s="65"/>
      <c r="DR35" s="65"/>
      <c r="DS35" s="66"/>
      <c r="DT35" s="67">
        <v>141</v>
      </c>
      <c r="DU35" s="92">
        <v>1</v>
      </c>
      <c r="DV35" s="68">
        <f t="shared" si="34"/>
        <v>92.156862745098039</v>
      </c>
      <c r="DW35" s="67">
        <v>58</v>
      </c>
      <c r="DX35" s="92">
        <v>1</v>
      </c>
      <c r="DY35" s="68">
        <f t="shared" si="33"/>
        <v>92.063492063492063</v>
      </c>
      <c r="DZ35" s="66"/>
      <c r="EA35" s="66"/>
      <c r="EB35" s="66"/>
      <c r="EC35" s="67">
        <v>127</v>
      </c>
      <c r="ED35" s="92">
        <v>1</v>
      </c>
      <c r="EE35" s="68">
        <f t="shared" si="36"/>
        <v>97.692307692307693</v>
      </c>
      <c r="EF35" s="67">
        <v>703</v>
      </c>
      <c r="EG35" s="92">
        <v>1</v>
      </c>
      <c r="EH35" s="68">
        <f t="shared" si="21"/>
        <v>100.28530670470757</v>
      </c>
      <c r="EI35" s="65"/>
      <c r="EJ35" s="65"/>
      <c r="EK35" s="66"/>
      <c r="EL35" s="67">
        <v>117</v>
      </c>
      <c r="EM35" s="92">
        <v>1</v>
      </c>
      <c r="EN35" s="68">
        <f t="shared" si="22"/>
        <v>94.354838709677423</v>
      </c>
      <c r="EO35" s="67">
        <v>53</v>
      </c>
      <c r="EP35" s="92">
        <v>1</v>
      </c>
      <c r="EQ35" s="68">
        <f t="shared" si="37"/>
        <v>96.36363636363636</v>
      </c>
      <c r="ER35" s="67">
        <v>26</v>
      </c>
      <c r="ES35" s="92">
        <v>1</v>
      </c>
      <c r="ET35" s="68">
        <f t="shared" si="71"/>
        <v>92.857142857142861</v>
      </c>
      <c r="EU35" s="67">
        <v>154</v>
      </c>
      <c r="EV35" s="92">
        <v>1</v>
      </c>
      <c r="EW35" s="68">
        <f t="shared" si="57"/>
        <v>70.967741935483872</v>
      </c>
      <c r="EX35" s="65"/>
      <c r="EY35" s="65"/>
      <c r="EZ35" s="66"/>
      <c r="FA35" s="67">
        <v>9566</v>
      </c>
      <c r="FB35" s="92">
        <v>1</v>
      </c>
      <c r="FC35" s="68">
        <f t="shared" si="23"/>
        <v>104.04611703284752</v>
      </c>
      <c r="FD35" s="67">
        <v>196</v>
      </c>
      <c r="FE35" s="92">
        <v>1</v>
      </c>
      <c r="FF35" s="68">
        <f t="shared" si="24"/>
        <v>105.94594594594595</v>
      </c>
      <c r="FG35" s="67">
        <v>116</v>
      </c>
      <c r="FH35" s="92">
        <v>1</v>
      </c>
      <c r="FI35" s="68">
        <f t="shared" si="49"/>
        <v>99.145299145299148</v>
      </c>
      <c r="FJ35" s="67">
        <v>135</v>
      </c>
      <c r="FK35" s="92">
        <v>1</v>
      </c>
      <c r="FL35" s="68">
        <f t="shared" si="31"/>
        <v>97.122302158273371</v>
      </c>
      <c r="FM35" s="67">
        <v>63</v>
      </c>
      <c r="FN35" s="92">
        <v>1</v>
      </c>
      <c r="FO35" s="68">
        <f t="shared" si="66"/>
        <v>94.029850746268664</v>
      </c>
      <c r="FP35" s="65"/>
      <c r="FQ35" s="65"/>
      <c r="FR35" s="66"/>
      <c r="FS35" s="67">
        <v>1321</v>
      </c>
      <c r="FT35" s="92">
        <v>1</v>
      </c>
      <c r="FU35" s="68">
        <f t="shared" si="25"/>
        <v>100.99388379204892</v>
      </c>
      <c r="FV35" s="67">
        <v>2802</v>
      </c>
      <c r="FW35" s="92">
        <v>1</v>
      </c>
      <c r="FX35" s="68">
        <f t="shared" si="26"/>
        <v>104.24107142857142</v>
      </c>
      <c r="FY35" s="65"/>
      <c r="FZ35" s="65"/>
      <c r="GA35" s="66"/>
      <c r="GB35" s="65"/>
      <c r="GC35" s="65"/>
      <c r="GD35" s="66"/>
      <c r="GE35" s="65"/>
      <c r="GF35" s="65"/>
      <c r="GG35" s="66"/>
      <c r="GH35" s="67">
        <v>10</v>
      </c>
      <c r="GI35" s="92">
        <v>1</v>
      </c>
      <c r="GJ35" s="68">
        <f t="shared" si="82"/>
        <v>100</v>
      </c>
      <c r="GK35" s="67">
        <v>106</v>
      </c>
      <c r="GL35" s="92">
        <v>1</v>
      </c>
      <c r="GM35" s="68">
        <f t="shared" si="46"/>
        <v>111.57894736842104</v>
      </c>
      <c r="GN35" s="65"/>
      <c r="GO35" s="65"/>
      <c r="GP35" s="66"/>
      <c r="GQ35" s="67">
        <v>335</v>
      </c>
      <c r="GR35" s="92">
        <v>1</v>
      </c>
      <c r="GS35" s="68">
        <f t="shared" si="42"/>
        <v>107.37179487179486</v>
      </c>
      <c r="GT35" s="67">
        <v>28</v>
      </c>
      <c r="GU35" s="92">
        <v>1</v>
      </c>
      <c r="GV35" s="68">
        <f t="shared" si="65"/>
        <v>84.848484848484844</v>
      </c>
      <c r="GW35" s="67">
        <v>25</v>
      </c>
      <c r="GX35" s="92">
        <v>1</v>
      </c>
      <c r="GY35" s="68">
        <f t="shared" si="83"/>
        <v>45.454545454545453</v>
      </c>
      <c r="GZ35" s="67">
        <v>74</v>
      </c>
      <c r="HA35" s="92">
        <v>1</v>
      </c>
      <c r="HB35" s="68">
        <f t="shared" si="50"/>
        <v>107.24637681159422</v>
      </c>
      <c r="HC35" s="67">
        <v>14</v>
      </c>
      <c r="HD35" s="92">
        <v>1</v>
      </c>
      <c r="HE35" s="68">
        <f t="shared" si="84"/>
        <v>116.66666666666667</v>
      </c>
      <c r="HF35" s="67">
        <v>85</v>
      </c>
      <c r="HG35" s="92">
        <v>1</v>
      </c>
      <c r="HH35" s="68">
        <f t="shared" si="47"/>
        <v>102.40963855421687</v>
      </c>
      <c r="HI35" s="67">
        <v>664</v>
      </c>
      <c r="HJ35" s="92">
        <v>1</v>
      </c>
      <c r="HK35" s="68">
        <f t="shared" si="32"/>
        <v>109.75206611570248</v>
      </c>
      <c r="HL35" s="65"/>
      <c r="HM35" s="65"/>
      <c r="HN35" s="66"/>
      <c r="HO35" s="65"/>
      <c r="HP35" s="65"/>
      <c r="HQ35" s="66"/>
      <c r="HR35" s="65"/>
      <c r="HS35" s="65"/>
      <c r="HT35" s="66"/>
      <c r="HU35" s="65"/>
      <c r="HV35" s="65"/>
      <c r="HW35" s="66"/>
      <c r="HX35" s="67">
        <v>57</v>
      </c>
      <c r="HY35" s="92">
        <v>1</v>
      </c>
      <c r="HZ35" s="68">
        <f t="shared" si="51"/>
        <v>109.61538461538463</v>
      </c>
      <c r="IA35" s="67">
        <v>100</v>
      </c>
      <c r="IB35" s="92">
        <v>1</v>
      </c>
      <c r="IC35" s="68">
        <f t="shared" si="40"/>
        <v>77.51937984496125</v>
      </c>
      <c r="ID35" s="69"/>
      <c r="IE35" s="98">
        <f t="shared" si="1"/>
        <v>22643</v>
      </c>
      <c r="IF35" s="100">
        <f t="shared" si="2"/>
        <v>55</v>
      </c>
      <c r="IG35" s="86">
        <f t="shared" si="27"/>
        <v>103.79555351822141</v>
      </c>
      <c r="IH35" s="69"/>
      <c r="II35" s="70">
        <f t="shared" si="3"/>
        <v>13794</v>
      </c>
      <c r="IJ35" s="70">
        <f t="shared" si="4"/>
        <v>9</v>
      </c>
      <c r="IK35" s="86">
        <f t="shared" si="28"/>
        <v>104.61095100864553</v>
      </c>
      <c r="IL35" s="70">
        <f t="shared" si="5"/>
        <v>3555</v>
      </c>
      <c r="IM35" s="70">
        <f t="shared" si="6"/>
        <v>7</v>
      </c>
      <c r="IN35" s="86">
        <f t="shared" si="29"/>
        <v>107.11057547454052</v>
      </c>
      <c r="IO35" s="70">
        <f t="shared" si="7"/>
        <v>1771</v>
      </c>
      <c r="IP35" s="70">
        <f t="shared" si="8"/>
        <v>6</v>
      </c>
      <c r="IQ35" s="86">
        <f t="shared" si="30"/>
        <v>101.66475315729046</v>
      </c>
      <c r="IS35" s="219">
        <f t="shared" si="9"/>
        <v>17076</v>
      </c>
      <c r="IT35" s="31">
        <f t="shared" si="10"/>
        <v>2090</v>
      </c>
      <c r="IU35" s="31">
        <f t="shared" si="11"/>
        <v>944</v>
      </c>
      <c r="IV35" s="31">
        <f t="shared" si="12"/>
        <v>712</v>
      </c>
      <c r="IW35" s="31">
        <f t="shared" si="13"/>
        <v>747</v>
      </c>
      <c r="IX35" s="31">
        <f t="shared" si="14"/>
        <v>702</v>
      </c>
      <c r="IY35" s="31">
        <f t="shared" si="15"/>
        <v>200</v>
      </c>
      <c r="IZ35" s="217">
        <v>120</v>
      </c>
      <c r="JA35" s="31">
        <f t="shared" si="16"/>
        <v>52</v>
      </c>
      <c r="JB35" s="220">
        <f t="shared" si="0"/>
        <v>22643</v>
      </c>
    </row>
    <row r="36" spans="1:262">
      <c r="B36" s="63" t="s">
        <v>271</v>
      </c>
      <c r="C36" s="64" t="s">
        <v>31</v>
      </c>
      <c r="D36" s="67">
        <v>176</v>
      </c>
      <c r="E36" s="92">
        <v>1</v>
      </c>
      <c r="F36" s="68">
        <f t="shared" si="43"/>
        <v>104.76190476190477</v>
      </c>
      <c r="G36" s="67">
        <v>23</v>
      </c>
      <c r="H36" s="92">
        <v>1</v>
      </c>
      <c r="I36" s="68">
        <f t="shared" si="67"/>
        <v>71.875</v>
      </c>
      <c r="J36" s="65"/>
      <c r="K36" s="71"/>
      <c r="L36" s="66"/>
      <c r="M36" s="65"/>
      <c r="N36" s="71"/>
      <c r="O36" s="68">
        <f t="shared" si="72"/>
        <v>0</v>
      </c>
      <c r="P36" s="67">
        <v>584</v>
      </c>
      <c r="Q36" s="92">
        <v>1</v>
      </c>
      <c r="R36" s="68">
        <f t="shared" si="17"/>
        <v>105.79710144927536</v>
      </c>
      <c r="S36" s="67">
        <v>67</v>
      </c>
      <c r="T36" s="92">
        <v>1</v>
      </c>
      <c r="U36" s="68">
        <f t="shared" si="62"/>
        <v>100</v>
      </c>
      <c r="V36" s="67">
        <v>68</v>
      </c>
      <c r="W36" s="92">
        <v>1</v>
      </c>
      <c r="X36" s="68">
        <f t="shared" si="52"/>
        <v>94.444444444444443</v>
      </c>
      <c r="Y36" s="65"/>
      <c r="Z36" s="71"/>
      <c r="AA36" s="66"/>
      <c r="AB36" s="65"/>
      <c r="AC36" s="71"/>
      <c r="AD36" s="66"/>
      <c r="AE36" s="65"/>
      <c r="AF36" s="71"/>
      <c r="AG36" s="66"/>
      <c r="AH36" s="65"/>
      <c r="AI36" s="71"/>
      <c r="AJ36" s="66"/>
      <c r="AK36" s="67">
        <v>35</v>
      </c>
      <c r="AL36" s="92">
        <v>1</v>
      </c>
      <c r="AM36" s="68">
        <f t="shared" si="35"/>
        <v>100</v>
      </c>
      <c r="AN36" s="65"/>
      <c r="AO36" s="71"/>
      <c r="AP36" s="66"/>
      <c r="AQ36" s="67">
        <v>10</v>
      </c>
      <c r="AR36" s="92">
        <v>1</v>
      </c>
      <c r="AS36" s="68">
        <f t="shared" si="89"/>
        <v>71.428571428571431</v>
      </c>
      <c r="AT36" s="67">
        <v>1597</v>
      </c>
      <c r="AU36" s="92">
        <v>1</v>
      </c>
      <c r="AV36" s="68">
        <f t="shared" si="18"/>
        <v>106.75133689839573</v>
      </c>
      <c r="AW36" s="67">
        <v>148</v>
      </c>
      <c r="AX36" s="92">
        <v>1</v>
      </c>
      <c r="AY36" s="68">
        <f t="shared" si="38"/>
        <v>100</v>
      </c>
      <c r="AZ36" s="67">
        <v>316</v>
      </c>
      <c r="BA36" s="92">
        <v>1</v>
      </c>
      <c r="BB36" s="68">
        <f t="shared" si="44"/>
        <v>87.292817679558013</v>
      </c>
      <c r="BC36" s="67">
        <v>15</v>
      </c>
      <c r="BD36" s="92">
        <v>1</v>
      </c>
      <c r="BE36" s="68">
        <f t="shared" si="75"/>
        <v>107.14285714285714</v>
      </c>
      <c r="BF36" s="65"/>
      <c r="BG36" s="71"/>
      <c r="BH36" s="66"/>
      <c r="BI36" s="65"/>
      <c r="BJ36" s="71"/>
      <c r="BK36" s="66"/>
      <c r="BL36" s="67">
        <v>12</v>
      </c>
      <c r="BM36" s="92">
        <v>1</v>
      </c>
      <c r="BN36" s="68">
        <f t="shared" si="86"/>
        <v>109.09090909090908</v>
      </c>
      <c r="BO36" s="67">
        <v>805</v>
      </c>
      <c r="BP36" s="92">
        <v>1</v>
      </c>
      <c r="BQ36" s="68">
        <f t="shared" si="19"/>
        <v>104.54545454545455</v>
      </c>
      <c r="BR36" s="67">
        <v>75</v>
      </c>
      <c r="BS36" s="92">
        <v>1</v>
      </c>
      <c r="BT36" s="68">
        <f t="shared" si="54"/>
        <v>105.63380281690141</v>
      </c>
      <c r="BU36" s="67">
        <v>94</v>
      </c>
      <c r="BV36" s="92">
        <v>1</v>
      </c>
      <c r="BW36" s="68">
        <f t="shared" si="48"/>
        <v>102.17391304347827</v>
      </c>
      <c r="BX36" s="65"/>
      <c r="BY36" s="71"/>
      <c r="BZ36" s="66"/>
      <c r="CA36" s="65"/>
      <c r="CB36" s="71"/>
      <c r="CC36" s="66"/>
      <c r="CD36" s="65"/>
      <c r="CE36" s="71"/>
      <c r="CF36" s="66"/>
      <c r="CG36" s="67">
        <v>555</v>
      </c>
      <c r="CH36" s="92">
        <v>1</v>
      </c>
      <c r="CI36" s="68">
        <f t="shared" si="20"/>
        <v>99.462365591397855</v>
      </c>
      <c r="CJ36" s="67">
        <v>25</v>
      </c>
      <c r="CK36" s="92">
        <v>1</v>
      </c>
      <c r="CL36" s="68">
        <f t="shared" si="63"/>
        <v>36.764705882352942</v>
      </c>
      <c r="CM36" s="67">
        <v>70</v>
      </c>
      <c r="CN36" s="92">
        <v>1</v>
      </c>
      <c r="CO36" s="68">
        <f t="shared" si="55"/>
        <v>92.10526315789474</v>
      </c>
      <c r="CP36" s="67">
        <v>103</v>
      </c>
      <c r="CQ36" s="92">
        <v>1</v>
      </c>
      <c r="CR36" s="68">
        <f t="shared" si="45"/>
        <v>85.833333333333329</v>
      </c>
      <c r="CS36" s="67">
        <v>57</v>
      </c>
      <c r="CT36" s="92">
        <v>1</v>
      </c>
      <c r="CU36" s="68">
        <f t="shared" si="90"/>
        <v>109.61538461538463</v>
      </c>
      <c r="CV36" s="65"/>
      <c r="CW36" s="71"/>
      <c r="CX36" s="66"/>
      <c r="CY36" s="65"/>
      <c r="CZ36" s="71"/>
      <c r="DA36" s="66"/>
      <c r="DB36" s="67">
        <v>11</v>
      </c>
      <c r="DC36" s="92">
        <v>1</v>
      </c>
      <c r="DD36" s="68">
        <f t="shared" si="79"/>
        <v>84.615384615384613</v>
      </c>
      <c r="DE36" s="67">
        <v>528</v>
      </c>
      <c r="DF36" s="92">
        <v>1</v>
      </c>
      <c r="DG36" s="68">
        <f t="shared" si="39"/>
        <v>103.125</v>
      </c>
      <c r="DH36" s="67">
        <v>92</v>
      </c>
      <c r="DI36" s="92">
        <v>1</v>
      </c>
      <c r="DJ36" s="68">
        <f t="shared" si="64"/>
        <v>95.833333333333343</v>
      </c>
      <c r="DK36" s="65"/>
      <c r="DL36" s="65"/>
      <c r="DM36" s="66"/>
      <c r="DN36" s="67">
        <v>107</v>
      </c>
      <c r="DO36" s="92">
        <v>1</v>
      </c>
      <c r="DP36" s="68">
        <f t="shared" si="56"/>
        <v>89.915966386554629</v>
      </c>
      <c r="DQ36" s="65"/>
      <c r="DR36" s="65"/>
      <c r="DS36" s="66"/>
      <c r="DT36" s="67">
        <v>140</v>
      </c>
      <c r="DU36" s="92">
        <v>1</v>
      </c>
      <c r="DV36" s="68">
        <f t="shared" si="34"/>
        <v>99.290780141843967</v>
      </c>
      <c r="DW36" s="67">
        <v>59</v>
      </c>
      <c r="DX36" s="92">
        <v>1</v>
      </c>
      <c r="DY36" s="68">
        <f t="shared" si="33"/>
        <v>101.72413793103448</v>
      </c>
      <c r="DZ36" s="66"/>
      <c r="EA36" s="66"/>
      <c r="EB36" s="66"/>
      <c r="EC36" s="67">
        <v>128</v>
      </c>
      <c r="ED36" s="92">
        <v>1</v>
      </c>
      <c r="EE36" s="68">
        <f t="shared" si="36"/>
        <v>100.78740157480314</v>
      </c>
      <c r="EF36" s="67">
        <v>683</v>
      </c>
      <c r="EG36" s="92">
        <v>1</v>
      </c>
      <c r="EH36" s="68">
        <f t="shared" si="21"/>
        <v>97.155049786628737</v>
      </c>
      <c r="EI36" s="65"/>
      <c r="EJ36" s="65"/>
      <c r="EK36" s="66"/>
      <c r="EL36" s="67">
        <v>112</v>
      </c>
      <c r="EM36" s="92">
        <v>1</v>
      </c>
      <c r="EN36" s="68">
        <f t="shared" si="22"/>
        <v>95.726495726495727</v>
      </c>
      <c r="EO36" s="67">
        <v>58</v>
      </c>
      <c r="EP36" s="92">
        <v>1</v>
      </c>
      <c r="EQ36" s="68">
        <f t="shared" si="37"/>
        <v>109.43396226415094</v>
      </c>
      <c r="ER36" s="67">
        <v>24</v>
      </c>
      <c r="ES36" s="92">
        <v>1</v>
      </c>
      <c r="ET36" s="68">
        <f t="shared" si="71"/>
        <v>92.307692307692307</v>
      </c>
      <c r="EU36" s="67">
        <v>131</v>
      </c>
      <c r="EV36" s="92">
        <v>1</v>
      </c>
      <c r="EW36" s="68">
        <f t="shared" si="57"/>
        <v>85.064935064935071</v>
      </c>
      <c r="EX36" s="65"/>
      <c r="EY36" s="65"/>
      <c r="EZ36" s="66"/>
      <c r="FA36" s="67">
        <v>9872</v>
      </c>
      <c r="FB36" s="92">
        <v>1</v>
      </c>
      <c r="FC36" s="68">
        <f t="shared" si="23"/>
        <v>103.19882918670291</v>
      </c>
      <c r="FD36" s="67">
        <v>193</v>
      </c>
      <c r="FE36" s="92">
        <v>1</v>
      </c>
      <c r="FF36" s="68">
        <f t="shared" si="24"/>
        <v>98.469387755102048</v>
      </c>
      <c r="FG36" s="67">
        <v>114</v>
      </c>
      <c r="FH36" s="92">
        <v>1</v>
      </c>
      <c r="FI36" s="68">
        <f t="shared" si="49"/>
        <v>98.275862068965509</v>
      </c>
      <c r="FJ36" s="67">
        <v>149</v>
      </c>
      <c r="FK36" s="92">
        <v>1</v>
      </c>
      <c r="FL36" s="68">
        <f t="shared" si="31"/>
        <v>110.37037037037037</v>
      </c>
      <c r="FM36" s="67">
        <v>61</v>
      </c>
      <c r="FN36" s="92">
        <v>1</v>
      </c>
      <c r="FO36" s="68">
        <f t="shared" si="66"/>
        <v>96.825396825396822</v>
      </c>
      <c r="FP36" s="65"/>
      <c r="FQ36" s="65"/>
      <c r="FR36" s="66"/>
      <c r="FS36" s="67">
        <v>1308</v>
      </c>
      <c r="FT36" s="92">
        <v>1</v>
      </c>
      <c r="FU36" s="68">
        <f t="shared" si="25"/>
        <v>99.015897047691155</v>
      </c>
      <c r="FV36" s="67">
        <v>2892</v>
      </c>
      <c r="FW36" s="92">
        <v>1</v>
      </c>
      <c r="FX36" s="68">
        <f t="shared" si="26"/>
        <v>103.21199143468951</v>
      </c>
      <c r="FY36" s="65"/>
      <c r="FZ36" s="65"/>
      <c r="GA36" s="66"/>
      <c r="GB36" s="65"/>
      <c r="GC36" s="65"/>
      <c r="GD36" s="66"/>
      <c r="GE36" s="65"/>
      <c r="GF36" s="65"/>
      <c r="GG36" s="66"/>
      <c r="GH36" s="67">
        <v>5</v>
      </c>
      <c r="GI36" s="92">
        <v>1</v>
      </c>
      <c r="GJ36" s="68">
        <f t="shared" si="82"/>
        <v>50</v>
      </c>
      <c r="GK36" s="67">
        <v>135</v>
      </c>
      <c r="GL36" s="92">
        <v>1</v>
      </c>
      <c r="GM36" s="68">
        <f t="shared" si="46"/>
        <v>127.35849056603774</v>
      </c>
      <c r="GN36" s="67">
        <v>16</v>
      </c>
      <c r="GO36" s="92">
        <v>1</v>
      </c>
      <c r="GP36" s="66"/>
      <c r="GQ36" s="67">
        <v>291</v>
      </c>
      <c r="GR36" s="92">
        <v>1</v>
      </c>
      <c r="GS36" s="68">
        <f t="shared" si="42"/>
        <v>86.865671641791039</v>
      </c>
      <c r="GT36" s="65"/>
      <c r="GU36" s="65"/>
      <c r="GV36" s="68"/>
      <c r="GW36" s="65"/>
      <c r="GX36" s="65"/>
      <c r="GY36" s="66"/>
      <c r="GZ36" s="67">
        <v>77</v>
      </c>
      <c r="HA36" s="92">
        <v>1</v>
      </c>
      <c r="HB36" s="68">
        <f t="shared" si="50"/>
        <v>104.05405405405406</v>
      </c>
      <c r="HC36" s="67">
        <v>9</v>
      </c>
      <c r="HD36" s="92">
        <v>1</v>
      </c>
      <c r="HE36" s="68">
        <f t="shared" si="84"/>
        <v>64.285714285714292</v>
      </c>
      <c r="HF36" s="65"/>
      <c r="HG36" s="65"/>
      <c r="HH36" s="66"/>
      <c r="HI36" s="67">
        <v>684</v>
      </c>
      <c r="HJ36" s="92">
        <v>1</v>
      </c>
      <c r="HK36" s="68">
        <f t="shared" si="32"/>
        <v>103.01204819277108</v>
      </c>
      <c r="HL36" s="65"/>
      <c r="HM36" s="65"/>
      <c r="HN36" s="66"/>
      <c r="HO36" s="65"/>
      <c r="HP36" s="65"/>
      <c r="HQ36" s="66"/>
      <c r="HR36" s="65"/>
      <c r="HS36" s="65"/>
      <c r="HT36" s="66"/>
      <c r="HU36" s="65"/>
      <c r="HV36" s="65"/>
      <c r="HW36" s="66"/>
      <c r="HX36" s="67">
        <v>54</v>
      </c>
      <c r="HY36" s="92">
        <v>1</v>
      </c>
      <c r="HZ36" s="68">
        <f t="shared" si="51"/>
        <v>94.73684210526315</v>
      </c>
      <c r="IA36" s="67">
        <v>118</v>
      </c>
      <c r="IB36" s="92">
        <v>1</v>
      </c>
      <c r="IC36" s="68">
        <f t="shared" si="40"/>
        <v>118</v>
      </c>
      <c r="ID36" s="69"/>
      <c r="IE36" s="98">
        <f t="shared" si="1"/>
        <v>22886</v>
      </c>
      <c r="IF36" s="100">
        <f t="shared" si="2"/>
        <v>48</v>
      </c>
      <c r="IG36" s="86">
        <f t="shared" si="27"/>
        <v>101.0731793490262</v>
      </c>
      <c r="IH36" s="69"/>
      <c r="II36" s="70">
        <f t="shared" si="3"/>
        <v>14277</v>
      </c>
      <c r="IJ36" s="70">
        <f t="shared" si="4"/>
        <v>9</v>
      </c>
      <c r="IK36" s="86">
        <f t="shared" si="28"/>
        <v>103.50152240104393</v>
      </c>
      <c r="IL36" s="70">
        <f t="shared" si="5"/>
        <v>3570</v>
      </c>
      <c r="IM36" s="70">
        <f t="shared" si="6"/>
        <v>7</v>
      </c>
      <c r="IN36" s="86">
        <f t="shared" si="29"/>
        <v>100.42194092827003</v>
      </c>
      <c r="IO36" s="70">
        <f t="shared" si="7"/>
        <v>1715</v>
      </c>
      <c r="IP36" s="70">
        <f t="shared" si="8"/>
        <v>6</v>
      </c>
      <c r="IQ36" s="86">
        <f t="shared" si="30"/>
        <v>96.83794466403161</v>
      </c>
      <c r="IS36" s="219">
        <f t="shared" si="9"/>
        <v>17313</v>
      </c>
      <c r="IT36" s="31">
        <f t="shared" si="10"/>
        <v>2121</v>
      </c>
      <c r="IU36" s="31">
        <f t="shared" si="11"/>
        <v>986</v>
      </c>
      <c r="IV36" s="31">
        <f t="shared" si="12"/>
        <v>719</v>
      </c>
      <c r="IW36" s="31">
        <f t="shared" si="13"/>
        <v>738</v>
      </c>
      <c r="IX36" s="31">
        <f t="shared" si="14"/>
        <v>650</v>
      </c>
      <c r="IY36" s="31">
        <f t="shared" si="15"/>
        <v>199</v>
      </c>
      <c r="IZ36" s="217">
        <v>103</v>
      </c>
      <c r="JA36" s="31">
        <f t="shared" si="16"/>
        <v>57</v>
      </c>
      <c r="JB36" s="220">
        <f t="shared" si="0"/>
        <v>22886</v>
      </c>
    </row>
    <row r="37" spans="1:262">
      <c r="B37" s="63" t="s">
        <v>272</v>
      </c>
      <c r="C37" s="64" t="s">
        <v>32</v>
      </c>
      <c r="D37" s="67">
        <v>147</v>
      </c>
      <c r="E37" s="92">
        <v>1</v>
      </c>
      <c r="F37" s="68">
        <f t="shared" si="43"/>
        <v>83.522727272727266</v>
      </c>
      <c r="G37" s="67">
        <v>25</v>
      </c>
      <c r="H37" s="92">
        <v>1</v>
      </c>
      <c r="I37" s="68">
        <f t="shared" si="67"/>
        <v>108.69565217391303</v>
      </c>
      <c r="J37" s="65"/>
      <c r="K37" s="71"/>
      <c r="L37" s="66"/>
      <c r="M37" s="67">
        <v>6</v>
      </c>
      <c r="N37" s="92">
        <v>1</v>
      </c>
      <c r="O37" s="68" t="e">
        <f t="shared" si="72"/>
        <v>#DIV/0!</v>
      </c>
      <c r="P37" s="67">
        <v>558</v>
      </c>
      <c r="Q37" s="92">
        <v>1</v>
      </c>
      <c r="R37" s="68">
        <f t="shared" si="17"/>
        <v>95.547945205479451</v>
      </c>
      <c r="S37" s="67">
        <v>63</v>
      </c>
      <c r="T37" s="92">
        <v>1</v>
      </c>
      <c r="U37" s="68">
        <f t="shared" si="62"/>
        <v>94.029850746268664</v>
      </c>
      <c r="V37" s="67">
        <v>68</v>
      </c>
      <c r="W37" s="92">
        <v>1</v>
      </c>
      <c r="X37" s="68">
        <f t="shared" si="52"/>
        <v>100</v>
      </c>
      <c r="Y37" s="65"/>
      <c r="Z37" s="71"/>
      <c r="AA37" s="66"/>
      <c r="AB37" s="65"/>
      <c r="AC37" s="71"/>
      <c r="AD37" s="66"/>
      <c r="AE37" s="65"/>
      <c r="AF37" s="71"/>
      <c r="AG37" s="66"/>
      <c r="AH37" s="65"/>
      <c r="AI37" s="71"/>
      <c r="AJ37" s="66"/>
      <c r="AK37" s="67">
        <v>26</v>
      </c>
      <c r="AL37" s="92">
        <v>1</v>
      </c>
      <c r="AM37" s="68">
        <f t="shared" si="35"/>
        <v>74.285714285714292</v>
      </c>
      <c r="AN37" s="65"/>
      <c r="AO37" s="71"/>
      <c r="AP37" s="66"/>
      <c r="AQ37" s="67">
        <v>9</v>
      </c>
      <c r="AR37" s="92">
        <v>1</v>
      </c>
      <c r="AS37" s="68">
        <f t="shared" si="89"/>
        <v>90</v>
      </c>
      <c r="AT37" s="67">
        <v>1493</v>
      </c>
      <c r="AU37" s="92">
        <v>1</v>
      </c>
      <c r="AV37" s="68">
        <f t="shared" si="18"/>
        <v>93.487789605510329</v>
      </c>
      <c r="AW37" s="67">
        <v>150</v>
      </c>
      <c r="AX37" s="92">
        <v>1</v>
      </c>
      <c r="AY37" s="68">
        <f t="shared" si="38"/>
        <v>101.35135135135135</v>
      </c>
      <c r="AZ37" s="67">
        <v>274</v>
      </c>
      <c r="BA37" s="92">
        <v>1</v>
      </c>
      <c r="BB37" s="68">
        <f t="shared" si="44"/>
        <v>86.70886075949366</v>
      </c>
      <c r="BC37" s="65"/>
      <c r="BD37" s="71"/>
      <c r="BE37" s="66"/>
      <c r="BF37" s="65"/>
      <c r="BG37" s="71"/>
      <c r="BH37" s="66"/>
      <c r="BI37" s="65"/>
      <c r="BJ37" s="71"/>
      <c r="BK37" s="66"/>
      <c r="BL37" s="67">
        <v>10</v>
      </c>
      <c r="BM37" s="92">
        <v>1</v>
      </c>
      <c r="BN37" s="68">
        <f t="shared" si="86"/>
        <v>83.333333333333343</v>
      </c>
      <c r="BO37" s="67">
        <v>817</v>
      </c>
      <c r="BP37" s="92">
        <v>1</v>
      </c>
      <c r="BQ37" s="68">
        <f t="shared" si="19"/>
        <v>101.49068322981367</v>
      </c>
      <c r="BR37" s="67">
        <v>77</v>
      </c>
      <c r="BS37" s="92">
        <v>1</v>
      </c>
      <c r="BT37" s="68">
        <f t="shared" si="54"/>
        <v>102.66666666666666</v>
      </c>
      <c r="BU37" s="67">
        <v>94</v>
      </c>
      <c r="BV37" s="92">
        <v>1</v>
      </c>
      <c r="BW37" s="68">
        <f t="shared" si="48"/>
        <v>100</v>
      </c>
      <c r="BX37" s="65"/>
      <c r="BY37" s="71"/>
      <c r="BZ37" s="66"/>
      <c r="CA37" s="65"/>
      <c r="CB37" s="71"/>
      <c r="CC37" s="66"/>
      <c r="CD37" s="65"/>
      <c r="CE37" s="71"/>
      <c r="CF37" s="66"/>
      <c r="CG37" s="67">
        <v>517</v>
      </c>
      <c r="CH37" s="92">
        <v>1</v>
      </c>
      <c r="CI37" s="68">
        <f t="shared" si="20"/>
        <v>93.153153153153156</v>
      </c>
      <c r="CJ37" s="67">
        <v>22</v>
      </c>
      <c r="CK37" s="92">
        <v>1</v>
      </c>
      <c r="CL37" s="68">
        <f t="shared" si="63"/>
        <v>88</v>
      </c>
      <c r="CM37" s="67">
        <v>64</v>
      </c>
      <c r="CN37" s="92">
        <v>1</v>
      </c>
      <c r="CO37" s="68">
        <f t="shared" si="55"/>
        <v>91.428571428571431</v>
      </c>
      <c r="CP37" s="67">
        <v>91</v>
      </c>
      <c r="CQ37" s="92">
        <v>1</v>
      </c>
      <c r="CR37" s="68">
        <f t="shared" si="45"/>
        <v>88.349514563106794</v>
      </c>
      <c r="CS37" s="67">
        <v>50</v>
      </c>
      <c r="CT37" s="92">
        <v>1</v>
      </c>
      <c r="CU37" s="68">
        <f t="shared" si="90"/>
        <v>87.719298245614027</v>
      </c>
      <c r="CV37" s="65"/>
      <c r="CW37" s="71"/>
      <c r="CX37" s="66"/>
      <c r="CY37" s="67">
        <v>7</v>
      </c>
      <c r="CZ37" s="92">
        <v>1</v>
      </c>
      <c r="DA37" s="66"/>
      <c r="DB37" s="67">
        <v>9</v>
      </c>
      <c r="DC37" s="92">
        <v>1</v>
      </c>
      <c r="DD37" s="68">
        <f t="shared" si="79"/>
        <v>81.818181818181827</v>
      </c>
      <c r="DE37" s="67">
        <v>504</v>
      </c>
      <c r="DF37" s="92">
        <v>1</v>
      </c>
      <c r="DG37" s="68">
        <f t="shared" si="39"/>
        <v>95.454545454545453</v>
      </c>
      <c r="DH37" s="67">
        <v>88</v>
      </c>
      <c r="DI37" s="92">
        <v>1</v>
      </c>
      <c r="DJ37" s="68">
        <f t="shared" si="64"/>
        <v>95.652173913043484</v>
      </c>
      <c r="DK37" s="65"/>
      <c r="DL37" s="65"/>
      <c r="DM37" s="66"/>
      <c r="DN37" s="67">
        <v>164</v>
      </c>
      <c r="DO37" s="92">
        <v>1</v>
      </c>
      <c r="DP37" s="68">
        <f t="shared" si="56"/>
        <v>153.27102803738316</v>
      </c>
      <c r="DQ37" s="65"/>
      <c r="DR37" s="65"/>
      <c r="DS37" s="66"/>
      <c r="DT37" s="67">
        <v>132</v>
      </c>
      <c r="DU37" s="92">
        <v>1</v>
      </c>
      <c r="DV37" s="68">
        <f t="shared" si="34"/>
        <v>94.285714285714278</v>
      </c>
      <c r="DW37" s="67">
        <v>51</v>
      </c>
      <c r="DX37" s="92">
        <v>1</v>
      </c>
      <c r="DY37" s="68">
        <f t="shared" si="33"/>
        <v>86.440677966101703</v>
      </c>
      <c r="DZ37" s="66"/>
      <c r="EA37" s="66"/>
      <c r="EB37" s="66"/>
      <c r="EC37" s="67">
        <v>122</v>
      </c>
      <c r="ED37" s="92">
        <v>1</v>
      </c>
      <c r="EE37" s="68">
        <f t="shared" si="36"/>
        <v>95.3125</v>
      </c>
      <c r="EF37" s="67">
        <v>684</v>
      </c>
      <c r="EG37" s="92">
        <v>1</v>
      </c>
      <c r="EH37" s="68">
        <f t="shared" si="21"/>
        <v>100.14641288433381</v>
      </c>
      <c r="EI37" s="65"/>
      <c r="EJ37" s="65"/>
      <c r="EK37" s="66"/>
      <c r="EL37" s="67">
        <v>112</v>
      </c>
      <c r="EM37" s="92">
        <v>1</v>
      </c>
      <c r="EN37" s="68">
        <f t="shared" si="22"/>
        <v>100</v>
      </c>
      <c r="EO37" s="67">
        <v>48</v>
      </c>
      <c r="EP37" s="92">
        <v>1</v>
      </c>
      <c r="EQ37" s="68">
        <f t="shared" si="37"/>
        <v>82.758620689655174</v>
      </c>
      <c r="ER37" s="67">
        <v>23</v>
      </c>
      <c r="ES37" s="92">
        <v>1</v>
      </c>
      <c r="ET37" s="68">
        <f t="shared" si="71"/>
        <v>95.833333333333343</v>
      </c>
      <c r="EU37" s="67">
        <v>137</v>
      </c>
      <c r="EV37" s="92">
        <v>1</v>
      </c>
      <c r="EW37" s="68">
        <f t="shared" si="57"/>
        <v>104.58015267175573</v>
      </c>
      <c r="EX37" s="65"/>
      <c r="EY37" s="65"/>
      <c r="EZ37" s="66"/>
      <c r="FA37" s="67">
        <v>9481</v>
      </c>
      <c r="FB37" s="92">
        <v>1</v>
      </c>
      <c r="FC37" s="68">
        <f t="shared" si="23"/>
        <v>96.039303079416527</v>
      </c>
      <c r="FD37" s="67">
        <v>208</v>
      </c>
      <c r="FE37" s="92">
        <v>1</v>
      </c>
      <c r="FF37" s="68">
        <f t="shared" si="24"/>
        <v>107.7720207253886</v>
      </c>
      <c r="FG37" s="67">
        <v>109</v>
      </c>
      <c r="FH37" s="92">
        <v>1</v>
      </c>
      <c r="FI37" s="68">
        <f t="shared" si="49"/>
        <v>95.614035087719301</v>
      </c>
      <c r="FJ37" s="67">
        <v>120</v>
      </c>
      <c r="FK37" s="92">
        <v>1</v>
      </c>
      <c r="FL37" s="68">
        <f t="shared" si="31"/>
        <v>80.536912751677846</v>
      </c>
      <c r="FM37" s="67">
        <v>61</v>
      </c>
      <c r="FN37" s="92">
        <v>1</v>
      </c>
      <c r="FO37" s="68">
        <f t="shared" si="66"/>
        <v>100</v>
      </c>
      <c r="FP37" s="65"/>
      <c r="FQ37" s="65"/>
      <c r="FR37" s="66"/>
      <c r="FS37" s="67">
        <v>1283</v>
      </c>
      <c r="FT37" s="92">
        <v>1</v>
      </c>
      <c r="FU37" s="68">
        <f t="shared" si="25"/>
        <v>98.088685015290523</v>
      </c>
      <c r="FV37" s="67">
        <v>2591</v>
      </c>
      <c r="FW37" s="92">
        <v>1</v>
      </c>
      <c r="FX37" s="68">
        <f t="shared" si="26"/>
        <v>89.591977869986167</v>
      </c>
      <c r="FY37" s="65"/>
      <c r="FZ37" s="65"/>
      <c r="GA37" s="66"/>
      <c r="GB37" s="65"/>
      <c r="GC37" s="65"/>
      <c r="GD37" s="66"/>
      <c r="GE37" s="65"/>
      <c r="GF37" s="65"/>
      <c r="GG37" s="66"/>
      <c r="GH37" s="67">
        <v>10</v>
      </c>
      <c r="GI37" s="92">
        <v>1</v>
      </c>
      <c r="GJ37" s="68">
        <f t="shared" si="82"/>
        <v>200</v>
      </c>
      <c r="GK37" s="67">
        <v>138</v>
      </c>
      <c r="GL37" s="92">
        <v>1</v>
      </c>
      <c r="GM37" s="68">
        <f t="shared" si="46"/>
        <v>102.22222222222221</v>
      </c>
      <c r="GN37" s="65"/>
      <c r="GO37" s="65"/>
      <c r="GP37" s="66"/>
      <c r="GQ37" s="67">
        <v>263</v>
      </c>
      <c r="GR37" s="92">
        <v>1</v>
      </c>
      <c r="GS37" s="68">
        <f t="shared" si="42"/>
        <v>90.378006872852239</v>
      </c>
      <c r="GT37" s="65"/>
      <c r="GU37" s="65"/>
      <c r="GV37" s="68"/>
      <c r="GW37" s="65"/>
      <c r="GX37" s="65"/>
      <c r="GY37" s="66"/>
      <c r="GZ37" s="67">
        <v>50</v>
      </c>
      <c r="HA37" s="92">
        <v>1</v>
      </c>
      <c r="HB37" s="68">
        <f t="shared" si="50"/>
        <v>64.935064935064929</v>
      </c>
      <c r="HC37" s="67">
        <v>16</v>
      </c>
      <c r="HD37" s="92">
        <v>1</v>
      </c>
      <c r="HE37" s="68">
        <f t="shared" si="84"/>
        <v>177.77777777777777</v>
      </c>
      <c r="HF37" s="65"/>
      <c r="HG37" s="65"/>
      <c r="HH37" s="66"/>
      <c r="HI37" s="67">
        <v>731</v>
      </c>
      <c r="HJ37" s="92">
        <v>1</v>
      </c>
      <c r="HK37" s="68">
        <f t="shared" si="32"/>
        <v>106.87134502923976</v>
      </c>
      <c r="HL37" s="65"/>
      <c r="HM37" s="65"/>
      <c r="HN37" s="66"/>
      <c r="HO37" s="65"/>
      <c r="HP37" s="65"/>
      <c r="HQ37" s="66"/>
      <c r="HR37" s="65"/>
      <c r="HS37" s="65"/>
      <c r="HT37" s="66"/>
      <c r="HU37" s="65"/>
      <c r="HV37" s="65"/>
      <c r="HW37" s="66"/>
      <c r="HX37" s="67">
        <v>36</v>
      </c>
      <c r="HY37" s="92">
        <v>1</v>
      </c>
      <c r="HZ37" s="68">
        <f t="shared" si="51"/>
        <v>66.666666666666657</v>
      </c>
      <c r="IA37" s="67">
        <v>119</v>
      </c>
      <c r="IB37" s="92">
        <v>1</v>
      </c>
      <c r="IC37" s="68">
        <f t="shared" si="40"/>
        <v>100.84745762711864</v>
      </c>
      <c r="ID37" s="69"/>
      <c r="IE37" s="98">
        <f t="shared" si="1"/>
        <v>21858</v>
      </c>
      <c r="IF37" s="100">
        <f t="shared" si="2"/>
        <v>48</v>
      </c>
      <c r="IG37" s="86">
        <f t="shared" si="27"/>
        <v>95.508170934195576</v>
      </c>
      <c r="IH37" s="69"/>
      <c r="II37" s="70">
        <f t="shared" si="3"/>
        <v>13658</v>
      </c>
      <c r="IJ37" s="70">
        <f t="shared" si="4"/>
        <v>9</v>
      </c>
      <c r="IK37" s="86">
        <f t="shared" si="28"/>
        <v>95.664355256706585</v>
      </c>
      <c r="IL37" s="70">
        <f t="shared" si="5"/>
        <v>3280</v>
      </c>
      <c r="IM37" s="70">
        <f t="shared" si="6"/>
        <v>7</v>
      </c>
      <c r="IN37" s="86">
        <f t="shared" si="29"/>
        <v>91.876750700280112</v>
      </c>
      <c r="IO37" s="70">
        <f t="shared" si="7"/>
        <v>1683</v>
      </c>
      <c r="IP37" s="70">
        <f t="shared" si="8"/>
        <v>6</v>
      </c>
      <c r="IQ37" s="86">
        <f t="shared" si="30"/>
        <v>98.13411078717202</v>
      </c>
      <c r="IS37" s="219">
        <f t="shared" si="9"/>
        <v>16525</v>
      </c>
      <c r="IT37" s="31">
        <f t="shared" si="10"/>
        <v>1952</v>
      </c>
      <c r="IU37" s="31">
        <f t="shared" si="11"/>
        <v>998</v>
      </c>
      <c r="IV37" s="31">
        <f t="shared" si="12"/>
        <v>695</v>
      </c>
      <c r="IW37" s="31">
        <f t="shared" si="13"/>
        <v>772</v>
      </c>
      <c r="IX37" s="31">
        <f t="shared" si="14"/>
        <v>603</v>
      </c>
      <c r="IY37" s="31">
        <f t="shared" si="15"/>
        <v>172</v>
      </c>
      <c r="IZ37" s="217">
        <v>91</v>
      </c>
      <c r="JA37" s="31">
        <f t="shared" si="16"/>
        <v>50</v>
      </c>
      <c r="JB37" s="220">
        <f t="shared" ref="JB37:JB54" si="91">SUM(IS37:JA37)</f>
        <v>21858</v>
      </c>
    </row>
    <row r="38" spans="1:262">
      <c r="B38" s="63" t="s">
        <v>273</v>
      </c>
      <c r="C38" s="64" t="s">
        <v>33</v>
      </c>
      <c r="D38" s="67">
        <v>145</v>
      </c>
      <c r="E38" s="92">
        <v>1</v>
      </c>
      <c r="F38" s="68">
        <f t="shared" ref="F38:F52" si="92">SUM(D38/D37*100)</f>
        <v>98.639455782312922</v>
      </c>
      <c r="G38" s="67">
        <v>24</v>
      </c>
      <c r="H38" s="92">
        <v>1</v>
      </c>
      <c r="I38" s="68">
        <f t="shared" ref="I38:I46" si="93">SUM(G38/G37*100)</f>
        <v>96</v>
      </c>
      <c r="J38" s="67">
        <v>14</v>
      </c>
      <c r="K38" s="92">
        <v>1</v>
      </c>
      <c r="L38" s="66"/>
      <c r="M38" s="65"/>
      <c r="N38" s="71"/>
      <c r="O38" s="66"/>
      <c r="P38" s="67">
        <v>562</v>
      </c>
      <c r="Q38" s="92">
        <v>1</v>
      </c>
      <c r="R38" s="68">
        <f t="shared" ref="R38:R52" si="94">SUM(P38/P37*100)</f>
        <v>100.71684587813621</v>
      </c>
      <c r="S38" s="67">
        <v>59</v>
      </c>
      <c r="T38" s="92">
        <v>1</v>
      </c>
      <c r="U38" s="68">
        <f t="shared" ref="U38:U52" si="95">SUM(S38/S37*100)</f>
        <v>93.650793650793645</v>
      </c>
      <c r="V38" s="67">
        <v>71</v>
      </c>
      <c r="W38" s="92">
        <v>1</v>
      </c>
      <c r="X38" s="68">
        <f t="shared" ref="X38:X52" si="96">SUM(V38/V37*100)</f>
        <v>104.41176470588236</v>
      </c>
      <c r="Y38" s="65"/>
      <c r="Z38" s="71"/>
      <c r="AA38" s="66"/>
      <c r="AB38" s="65"/>
      <c r="AC38" s="71"/>
      <c r="AD38" s="66"/>
      <c r="AE38" s="65"/>
      <c r="AF38" s="71"/>
      <c r="AG38" s="66"/>
      <c r="AH38" s="65"/>
      <c r="AI38" s="71"/>
      <c r="AJ38" s="66"/>
      <c r="AK38" s="67">
        <v>25</v>
      </c>
      <c r="AL38" s="92">
        <v>1</v>
      </c>
      <c r="AM38" s="68">
        <f t="shared" ref="AM38:AM42" si="97">SUM(AK38/AK37*100)</f>
        <v>96.15384615384616</v>
      </c>
      <c r="AN38" s="65"/>
      <c r="AO38" s="71"/>
      <c r="AP38" s="66"/>
      <c r="AQ38" s="67">
        <v>8</v>
      </c>
      <c r="AR38" s="92">
        <v>1</v>
      </c>
      <c r="AS38" s="68">
        <f t="shared" si="89"/>
        <v>88.888888888888886</v>
      </c>
      <c r="AT38" s="67">
        <v>1365</v>
      </c>
      <c r="AU38" s="92">
        <v>1</v>
      </c>
      <c r="AV38" s="68">
        <f t="shared" ref="AV38:AV52" si="98">SUM(AT38/AT37*100)</f>
        <v>91.426657736101816</v>
      </c>
      <c r="AW38" s="67">
        <v>143</v>
      </c>
      <c r="AX38" s="92">
        <v>1</v>
      </c>
      <c r="AY38" s="68">
        <f t="shared" ref="AY38:AY52" si="99">SUM(AW38/AW37*100)</f>
        <v>95.333333333333343</v>
      </c>
      <c r="AZ38" s="67">
        <v>249</v>
      </c>
      <c r="BA38" s="92">
        <v>1</v>
      </c>
      <c r="BB38" s="68">
        <f t="shared" ref="BB38:BB52" si="100">SUM(AZ38/AZ37*100)</f>
        <v>90.87591240875912</v>
      </c>
      <c r="BC38" s="65"/>
      <c r="BD38" s="71"/>
      <c r="BE38" s="66"/>
      <c r="BF38" s="65"/>
      <c r="BG38" s="71"/>
      <c r="BH38" s="66"/>
      <c r="BI38" s="65"/>
      <c r="BJ38" s="71"/>
      <c r="BK38" s="66"/>
      <c r="BL38" s="65"/>
      <c r="BM38" s="71"/>
      <c r="BN38" s="66"/>
      <c r="BO38" s="67">
        <v>845</v>
      </c>
      <c r="BP38" s="92">
        <v>1</v>
      </c>
      <c r="BQ38" s="68">
        <f t="shared" ref="BQ38:BQ52" si="101">SUM(BO38/BO37*100)</f>
        <v>103.42717258261933</v>
      </c>
      <c r="BR38" s="67">
        <v>75</v>
      </c>
      <c r="BS38" s="92">
        <v>1</v>
      </c>
      <c r="BT38" s="68">
        <f t="shared" ref="BT38:BT52" si="102">SUM(BR38/BR37*100)</f>
        <v>97.402597402597408</v>
      </c>
      <c r="BU38" s="67">
        <v>94</v>
      </c>
      <c r="BV38" s="92">
        <v>1</v>
      </c>
      <c r="BW38" s="68">
        <f t="shared" ref="BW38:BW52" si="103">SUM(BU38/BU37*100)</f>
        <v>100</v>
      </c>
      <c r="BX38" s="65"/>
      <c r="BY38" s="71"/>
      <c r="BZ38" s="66"/>
      <c r="CA38" s="65"/>
      <c r="CB38" s="71"/>
      <c r="CC38" s="66"/>
      <c r="CD38" s="65"/>
      <c r="CE38" s="71"/>
      <c r="CF38" s="66"/>
      <c r="CG38" s="67">
        <v>503</v>
      </c>
      <c r="CH38" s="92">
        <v>1</v>
      </c>
      <c r="CI38" s="68">
        <f t="shared" ref="CI38:CI52" si="104">SUM(CG38/CG37*100)</f>
        <v>97.292069632495156</v>
      </c>
      <c r="CJ38" s="67">
        <v>22</v>
      </c>
      <c r="CK38" s="92">
        <v>1</v>
      </c>
      <c r="CL38" s="68">
        <f t="shared" ref="CL38:CL52" si="105">SUM(CJ38/CJ37*100)</f>
        <v>100</v>
      </c>
      <c r="CM38" s="67">
        <v>71</v>
      </c>
      <c r="CN38" s="92">
        <v>1</v>
      </c>
      <c r="CO38" s="68">
        <f t="shared" ref="CO38:CO43" si="106">SUM(CM38/CM37*100)</f>
        <v>110.9375</v>
      </c>
      <c r="CP38" s="67">
        <v>92</v>
      </c>
      <c r="CQ38" s="92">
        <v>1</v>
      </c>
      <c r="CR38" s="68">
        <f t="shared" ref="CR38:CR52" si="107">SUM(CP38/CP37*100)</f>
        <v>101.09890109890109</v>
      </c>
      <c r="CS38" s="67">
        <v>51</v>
      </c>
      <c r="CT38" s="92">
        <v>1</v>
      </c>
      <c r="CU38" s="68">
        <f t="shared" ref="CU38:CU52" si="108">SUM(CS38/CS37*100)</f>
        <v>102</v>
      </c>
      <c r="CV38" s="65"/>
      <c r="CW38" s="71"/>
      <c r="CX38" s="66"/>
      <c r="CY38" s="65"/>
      <c r="CZ38" s="71"/>
      <c r="DA38" s="66"/>
      <c r="DB38" s="65"/>
      <c r="DC38" s="71"/>
      <c r="DD38" s="66"/>
      <c r="DE38" s="67">
        <v>501</v>
      </c>
      <c r="DF38" s="92">
        <v>1</v>
      </c>
      <c r="DG38" s="68">
        <f t="shared" ref="DG38:DG52" si="109">SUM(DE38/DE37*100)</f>
        <v>99.404761904761912</v>
      </c>
      <c r="DH38" s="67">
        <v>75</v>
      </c>
      <c r="DI38" s="92">
        <v>1</v>
      </c>
      <c r="DJ38" s="68">
        <f t="shared" ref="DJ38:DJ52" si="110">SUM(DH38/DH37*100)</f>
        <v>85.227272727272734</v>
      </c>
      <c r="DK38" s="65"/>
      <c r="DL38" s="65"/>
      <c r="DM38" s="66"/>
      <c r="DN38" s="67">
        <v>124</v>
      </c>
      <c r="DO38" s="92">
        <v>1</v>
      </c>
      <c r="DP38" s="68">
        <f t="shared" si="56"/>
        <v>75.609756097560975</v>
      </c>
      <c r="DQ38" s="65"/>
      <c r="DR38" s="65"/>
      <c r="DS38" s="66"/>
      <c r="DT38" s="67">
        <v>123</v>
      </c>
      <c r="DU38" s="92">
        <v>1</v>
      </c>
      <c r="DV38" s="68">
        <f t="shared" ref="DV38:DV52" si="111">SUM(DT38/DT37*100)</f>
        <v>93.181818181818173</v>
      </c>
      <c r="DW38" s="67">
        <v>46</v>
      </c>
      <c r="DX38" s="92">
        <v>1</v>
      </c>
      <c r="DY38" s="68">
        <f t="shared" ref="DY38:DY52" si="112">SUM(DW38/DW37*100)</f>
        <v>90.196078431372555</v>
      </c>
      <c r="DZ38" s="66"/>
      <c r="EA38" s="66"/>
      <c r="EB38" s="66"/>
      <c r="EC38" s="67">
        <v>115</v>
      </c>
      <c r="ED38" s="92">
        <v>1</v>
      </c>
      <c r="EE38" s="68">
        <f t="shared" ref="EE38:EE52" si="113">SUM(EC38/EC37*100)</f>
        <v>94.262295081967224</v>
      </c>
      <c r="EF38" s="67">
        <v>715</v>
      </c>
      <c r="EG38" s="92">
        <v>1</v>
      </c>
      <c r="EH38" s="68">
        <f t="shared" ref="EH38:EH52" si="114">SUM(EF38/EF37*100)</f>
        <v>104.53216374269006</v>
      </c>
      <c r="EI38" s="65"/>
      <c r="EJ38" s="65"/>
      <c r="EK38" s="66"/>
      <c r="EL38" s="67">
        <v>110</v>
      </c>
      <c r="EM38" s="92">
        <v>1</v>
      </c>
      <c r="EN38" s="68">
        <f t="shared" ref="EN38:EN52" si="115">SUM(EL38/EL37*100)</f>
        <v>98.214285714285708</v>
      </c>
      <c r="EO38" s="67">
        <v>24</v>
      </c>
      <c r="EP38" s="92">
        <v>1</v>
      </c>
      <c r="EQ38" s="68">
        <f t="shared" ref="EQ38:EQ52" si="116">SUM(EO38/EO37*100)</f>
        <v>50</v>
      </c>
      <c r="ER38" s="67">
        <v>21</v>
      </c>
      <c r="ES38" s="92">
        <v>1</v>
      </c>
      <c r="ET38" s="68">
        <f t="shared" ref="ET38:ET41" si="117">SUM(ER38/ER37*100)</f>
        <v>91.304347826086953</v>
      </c>
      <c r="EU38" s="67">
        <v>126</v>
      </c>
      <c r="EV38" s="92">
        <v>1</v>
      </c>
      <c r="EW38" s="68">
        <f t="shared" ref="EW38:EW52" si="118">SUM(EU38/EU37*100)</f>
        <v>91.970802919708035</v>
      </c>
      <c r="EX38" s="65"/>
      <c r="EY38" s="65"/>
      <c r="EZ38" s="66"/>
      <c r="FA38" s="67">
        <v>9339</v>
      </c>
      <c r="FB38" s="92">
        <v>1</v>
      </c>
      <c r="FC38" s="68">
        <f t="shared" ref="FC38:FC52" si="119">SUM(FA38/FA37*100)</f>
        <v>98.502267693281297</v>
      </c>
      <c r="FD38" s="67">
        <v>193</v>
      </c>
      <c r="FE38" s="92">
        <v>1</v>
      </c>
      <c r="FF38" s="68">
        <f t="shared" ref="FF38:FF52" si="120">SUM(FD38/FD37*100)</f>
        <v>92.788461538461547</v>
      </c>
      <c r="FG38" s="67">
        <v>105</v>
      </c>
      <c r="FH38" s="92">
        <v>1</v>
      </c>
      <c r="FI38" s="68">
        <f t="shared" ref="FI38:FI52" si="121">SUM(FG38/FG37*100)</f>
        <v>96.330275229357795</v>
      </c>
      <c r="FJ38" s="67">
        <v>109</v>
      </c>
      <c r="FK38" s="92">
        <v>1</v>
      </c>
      <c r="FL38" s="68">
        <f t="shared" ref="FL38:FL52" si="122">SUM(FJ38/FJ37*100)</f>
        <v>90.833333333333329</v>
      </c>
      <c r="FM38" s="67">
        <v>57</v>
      </c>
      <c r="FN38" s="92">
        <v>1</v>
      </c>
      <c r="FO38" s="68">
        <f t="shared" ref="FO38:FO52" si="123">SUM(FM38/FM37*100)</f>
        <v>93.442622950819683</v>
      </c>
      <c r="FP38" s="65"/>
      <c r="FQ38" s="65"/>
      <c r="FR38" s="66"/>
      <c r="FS38" s="67">
        <v>1285</v>
      </c>
      <c r="FT38" s="92">
        <v>1</v>
      </c>
      <c r="FU38" s="68">
        <f t="shared" ref="FU38:FU52" si="124">SUM(FS38/FS37*100)</f>
        <v>100.15588464536242</v>
      </c>
      <c r="FV38" s="67">
        <v>2407</v>
      </c>
      <c r="FW38" s="92">
        <v>1</v>
      </c>
      <c r="FX38" s="68">
        <f t="shared" ref="FX38:FX52" si="125">SUM(FV38/FV37*100)</f>
        <v>92.89849478965651</v>
      </c>
      <c r="FY38" s="65"/>
      <c r="FZ38" s="65"/>
      <c r="GA38" s="66"/>
      <c r="GB38" s="65"/>
      <c r="GC38" s="65"/>
      <c r="GD38" s="66"/>
      <c r="GE38" s="65"/>
      <c r="GF38" s="65"/>
      <c r="GG38" s="66"/>
      <c r="GH38" s="67">
        <v>5</v>
      </c>
      <c r="GI38" s="92">
        <v>1</v>
      </c>
      <c r="GJ38" s="68">
        <f t="shared" ref="GJ38:GJ52" si="126">SUM(GH38/GH37*100)</f>
        <v>50</v>
      </c>
      <c r="GK38" s="67">
        <v>138</v>
      </c>
      <c r="GL38" s="92">
        <v>1</v>
      </c>
      <c r="GM38" s="68">
        <f t="shared" si="46"/>
        <v>100</v>
      </c>
      <c r="GN38" s="65"/>
      <c r="GO38" s="65"/>
      <c r="GP38" s="66"/>
      <c r="GQ38" s="67">
        <v>235</v>
      </c>
      <c r="GR38" s="92">
        <v>1</v>
      </c>
      <c r="GS38" s="68">
        <f t="shared" si="42"/>
        <v>89.353612167300383</v>
      </c>
      <c r="GT38" s="65"/>
      <c r="GU38" s="65"/>
      <c r="GV38" s="68"/>
      <c r="GW38" s="65"/>
      <c r="GX38" s="65"/>
      <c r="GY38" s="66"/>
      <c r="GZ38" s="67">
        <v>47</v>
      </c>
      <c r="HA38" s="92">
        <v>1</v>
      </c>
      <c r="HB38" s="68">
        <f t="shared" ref="HB38:HB52" si="127">SUM(GZ38/GZ37*100)</f>
        <v>94</v>
      </c>
      <c r="HC38" s="67">
        <v>7</v>
      </c>
      <c r="HD38" s="92">
        <v>1</v>
      </c>
      <c r="HE38" s="68">
        <f t="shared" ref="HE38:HE52" si="128">SUM(HC38/HC37*100)</f>
        <v>43.75</v>
      </c>
      <c r="HF38" s="67">
        <v>26</v>
      </c>
      <c r="HG38" s="92">
        <v>1</v>
      </c>
      <c r="HH38" s="66"/>
      <c r="HI38" s="67">
        <v>676</v>
      </c>
      <c r="HJ38" s="92">
        <v>1</v>
      </c>
      <c r="HK38" s="68">
        <f t="shared" ref="HK38:HK52" si="129">SUM(HI38/HI37*100)</f>
        <v>92.476060191518471</v>
      </c>
      <c r="HL38" s="65"/>
      <c r="HM38" s="65"/>
      <c r="HN38" s="66"/>
      <c r="HO38" s="65"/>
      <c r="HP38" s="65"/>
      <c r="HQ38" s="66"/>
      <c r="HR38" s="65"/>
      <c r="HS38" s="65"/>
      <c r="HT38" s="66"/>
      <c r="HU38" s="65"/>
      <c r="HV38" s="65"/>
      <c r="HW38" s="66"/>
      <c r="HX38" s="67">
        <v>22</v>
      </c>
      <c r="HY38" s="92">
        <v>1</v>
      </c>
      <c r="HZ38" s="68">
        <f t="shared" ref="HZ38:HZ41" si="130">SUM(HX38/HX37*100)</f>
        <v>61.111111111111114</v>
      </c>
      <c r="IA38" s="67">
        <v>130</v>
      </c>
      <c r="IB38" s="92">
        <v>1</v>
      </c>
      <c r="IC38" s="68">
        <f t="shared" ref="IC38:IC52" si="131">SUM(IA38/IA37*100)</f>
        <v>109.24369747899159</v>
      </c>
      <c r="ID38" s="69"/>
      <c r="IE38" s="98">
        <f t="shared" si="1"/>
        <v>21179</v>
      </c>
      <c r="IF38" s="100">
        <f t="shared" si="2"/>
        <v>46</v>
      </c>
      <c r="IG38" s="86">
        <f t="shared" ref="IG38:IG54" si="132">SUM(IE38/IE37*100)</f>
        <v>96.893585872449449</v>
      </c>
      <c r="IH38" s="69"/>
      <c r="II38" s="70">
        <f t="shared" si="3"/>
        <v>13403</v>
      </c>
      <c r="IJ38" s="70">
        <f t="shared" si="4"/>
        <v>9</v>
      </c>
      <c r="IK38" s="86">
        <f t="shared" ref="IK38:IK54" si="133">SUM(II38/II37*100)</f>
        <v>98.132962366378678</v>
      </c>
      <c r="IL38" s="70">
        <f t="shared" si="5"/>
        <v>3040</v>
      </c>
      <c r="IM38" s="70">
        <f t="shared" si="6"/>
        <v>7</v>
      </c>
      <c r="IN38" s="86">
        <f t="shared" ref="IN38:IN54" si="134">SUM(IL38/IL37*100)</f>
        <v>92.682926829268297</v>
      </c>
      <c r="IO38" s="70">
        <f t="shared" si="7"/>
        <v>1673</v>
      </c>
      <c r="IP38" s="70">
        <f t="shared" si="8"/>
        <v>7</v>
      </c>
      <c r="IQ38" s="86">
        <f t="shared" ref="IQ38:IQ54" si="135">SUM(IO38/IO37*100)</f>
        <v>99.405822935234696</v>
      </c>
      <c r="IS38" s="219">
        <f t="shared" si="9"/>
        <v>16061</v>
      </c>
      <c r="IT38" s="31">
        <f t="shared" si="10"/>
        <v>1790</v>
      </c>
      <c r="IU38" s="31">
        <f t="shared" si="11"/>
        <v>1014</v>
      </c>
      <c r="IV38" s="31">
        <f t="shared" si="12"/>
        <v>692</v>
      </c>
      <c r="IW38" s="31">
        <f t="shared" si="13"/>
        <v>700</v>
      </c>
      <c r="IX38" s="31">
        <f t="shared" si="14"/>
        <v>596</v>
      </c>
      <c r="IY38" s="31">
        <f t="shared" si="15"/>
        <v>183</v>
      </c>
      <c r="IZ38" s="217">
        <v>92</v>
      </c>
      <c r="JA38" s="31">
        <f t="shared" si="16"/>
        <v>51</v>
      </c>
      <c r="JB38" s="220">
        <f t="shared" si="91"/>
        <v>21179</v>
      </c>
    </row>
    <row r="39" spans="1:262">
      <c r="B39" s="63" t="s">
        <v>274</v>
      </c>
      <c r="C39" s="64" t="s">
        <v>34</v>
      </c>
      <c r="D39" s="67">
        <v>133</v>
      </c>
      <c r="E39" s="92">
        <v>1</v>
      </c>
      <c r="F39" s="68">
        <f t="shared" si="92"/>
        <v>91.724137931034477</v>
      </c>
      <c r="G39" s="67">
        <v>21</v>
      </c>
      <c r="H39" s="92">
        <v>1</v>
      </c>
      <c r="I39" s="68">
        <f t="shared" si="93"/>
        <v>87.5</v>
      </c>
      <c r="J39" s="67">
        <v>16</v>
      </c>
      <c r="K39" s="92">
        <v>1</v>
      </c>
      <c r="L39" s="68">
        <f t="shared" ref="L39:L46" si="136">SUM(J39/J38*100)</f>
        <v>114.28571428571428</v>
      </c>
      <c r="M39" s="65"/>
      <c r="N39" s="71"/>
      <c r="O39" s="66"/>
      <c r="P39" s="67">
        <v>577</v>
      </c>
      <c r="Q39" s="92">
        <v>1</v>
      </c>
      <c r="R39" s="68">
        <f t="shared" si="94"/>
        <v>102.66903914590748</v>
      </c>
      <c r="S39" s="67">
        <v>68</v>
      </c>
      <c r="T39" s="92">
        <v>1</v>
      </c>
      <c r="U39" s="68">
        <f t="shared" si="95"/>
        <v>115.2542372881356</v>
      </c>
      <c r="V39" s="67">
        <v>41</v>
      </c>
      <c r="W39" s="92">
        <v>1</v>
      </c>
      <c r="X39" s="68">
        <f t="shared" si="96"/>
        <v>57.74647887323944</v>
      </c>
      <c r="Y39" s="71"/>
      <c r="Z39" s="71"/>
      <c r="AA39" s="66"/>
      <c r="AB39" s="65"/>
      <c r="AC39" s="71"/>
      <c r="AD39" s="66"/>
      <c r="AE39" s="65"/>
      <c r="AF39" s="71"/>
      <c r="AG39" s="66"/>
      <c r="AH39" s="65"/>
      <c r="AI39" s="71"/>
      <c r="AJ39" s="66"/>
      <c r="AK39" s="67">
        <v>24</v>
      </c>
      <c r="AL39" s="92">
        <v>1</v>
      </c>
      <c r="AM39" s="68">
        <f t="shared" si="97"/>
        <v>96</v>
      </c>
      <c r="AN39" s="65"/>
      <c r="AO39" s="71"/>
      <c r="AP39" s="66"/>
      <c r="AQ39" s="65"/>
      <c r="AR39" s="71"/>
      <c r="AS39" s="68">
        <f t="shared" si="89"/>
        <v>0</v>
      </c>
      <c r="AT39" s="67">
        <v>1290</v>
      </c>
      <c r="AU39" s="92">
        <v>1</v>
      </c>
      <c r="AV39" s="68">
        <f t="shared" si="98"/>
        <v>94.505494505494497</v>
      </c>
      <c r="AW39" s="67">
        <v>146</v>
      </c>
      <c r="AX39" s="92">
        <v>1</v>
      </c>
      <c r="AY39" s="68">
        <f t="shared" si="99"/>
        <v>102.09790209790211</v>
      </c>
      <c r="AZ39" s="67">
        <v>222</v>
      </c>
      <c r="BA39" s="92">
        <v>1</v>
      </c>
      <c r="BB39" s="68">
        <f t="shared" si="100"/>
        <v>89.156626506024097</v>
      </c>
      <c r="BC39" s="65"/>
      <c r="BD39" s="71"/>
      <c r="BE39" s="66"/>
      <c r="BF39" s="65"/>
      <c r="BG39" s="71"/>
      <c r="BH39" s="66"/>
      <c r="BI39" s="65"/>
      <c r="BJ39" s="71"/>
      <c r="BK39" s="66"/>
      <c r="BL39" s="65"/>
      <c r="BM39" s="71"/>
      <c r="BN39" s="66"/>
      <c r="BO39" s="67">
        <v>888</v>
      </c>
      <c r="BP39" s="92">
        <v>1</v>
      </c>
      <c r="BQ39" s="68">
        <f t="shared" si="101"/>
        <v>105.08875739644969</v>
      </c>
      <c r="BR39" s="67">
        <v>73</v>
      </c>
      <c r="BS39" s="92">
        <v>1</v>
      </c>
      <c r="BT39" s="68">
        <f t="shared" si="102"/>
        <v>97.333333333333343</v>
      </c>
      <c r="BU39" s="67">
        <v>93</v>
      </c>
      <c r="BV39" s="92">
        <v>1</v>
      </c>
      <c r="BW39" s="68">
        <f t="shared" si="103"/>
        <v>98.936170212765958</v>
      </c>
      <c r="BX39" s="65"/>
      <c r="BY39" s="71"/>
      <c r="BZ39" s="66"/>
      <c r="CA39" s="65"/>
      <c r="CB39" s="71"/>
      <c r="CC39" s="66"/>
      <c r="CD39" s="65"/>
      <c r="CE39" s="71"/>
      <c r="CF39" s="66"/>
      <c r="CG39" s="67">
        <v>520</v>
      </c>
      <c r="CH39" s="92">
        <v>1</v>
      </c>
      <c r="CI39" s="68">
        <f t="shared" si="104"/>
        <v>103.37972166998013</v>
      </c>
      <c r="CJ39" s="67">
        <v>27</v>
      </c>
      <c r="CK39" s="92">
        <v>1</v>
      </c>
      <c r="CL39" s="68">
        <f t="shared" si="105"/>
        <v>122.72727272727273</v>
      </c>
      <c r="CM39" s="67">
        <v>29</v>
      </c>
      <c r="CN39" s="92">
        <v>1</v>
      </c>
      <c r="CO39" s="68">
        <f t="shared" si="106"/>
        <v>40.845070422535215</v>
      </c>
      <c r="CP39" s="67">
        <v>103</v>
      </c>
      <c r="CQ39" s="92">
        <v>1</v>
      </c>
      <c r="CR39" s="68">
        <f t="shared" si="107"/>
        <v>111.95652173913044</v>
      </c>
      <c r="CS39" s="67">
        <v>50</v>
      </c>
      <c r="CT39" s="92">
        <v>1</v>
      </c>
      <c r="CU39" s="68">
        <f t="shared" si="108"/>
        <v>98.039215686274503</v>
      </c>
      <c r="CV39" s="65"/>
      <c r="CW39" s="71"/>
      <c r="CX39" s="66"/>
      <c r="CY39" s="65"/>
      <c r="CZ39" s="71"/>
      <c r="DA39" s="66"/>
      <c r="DB39" s="65"/>
      <c r="DC39" s="71"/>
      <c r="DD39" s="66"/>
      <c r="DE39" s="67">
        <v>505</v>
      </c>
      <c r="DF39" s="92">
        <v>1</v>
      </c>
      <c r="DG39" s="68">
        <f t="shared" si="109"/>
        <v>100.79840319361277</v>
      </c>
      <c r="DH39" s="67">
        <v>71</v>
      </c>
      <c r="DI39" s="92">
        <v>1</v>
      </c>
      <c r="DJ39" s="68">
        <f t="shared" si="110"/>
        <v>94.666666666666671</v>
      </c>
      <c r="DK39" s="65"/>
      <c r="DL39" s="65"/>
      <c r="DM39" s="66"/>
      <c r="DN39" s="67">
        <v>137</v>
      </c>
      <c r="DO39" s="92">
        <v>1</v>
      </c>
      <c r="DP39" s="68">
        <f t="shared" si="56"/>
        <v>110.48387096774192</v>
      </c>
      <c r="DQ39" s="65"/>
      <c r="DR39" s="65"/>
      <c r="DS39" s="66"/>
      <c r="DT39" s="67">
        <v>116</v>
      </c>
      <c r="DU39" s="92">
        <v>1</v>
      </c>
      <c r="DV39" s="68">
        <f t="shared" si="111"/>
        <v>94.308943089430898</v>
      </c>
      <c r="DW39" s="67">
        <v>41</v>
      </c>
      <c r="DX39" s="92">
        <v>1</v>
      </c>
      <c r="DY39" s="68">
        <f t="shared" si="112"/>
        <v>89.130434782608688</v>
      </c>
      <c r="DZ39" s="66"/>
      <c r="EA39" s="66"/>
      <c r="EB39" s="66"/>
      <c r="EC39" s="67">
        <v>109</v>
      </c>
      <c r="ED39" s="92">
        <v>1</v>
      </c>
      <c r="EE39" s="68">
        <f t="shared" si="113"/>
        <v>94.782608695652172</v>
      </c>
      <c r="EF39" s="67">
        <v>714</v>
      </c>
      <c r="EG39" s="92">
        <v>1</v>
      </c>
      <c r="EH39" s="68">
        <f t="shared" si="114"/>
        <v>99.860139860139867</v>
      </c>
      <c r="EI39" s="65"/>
      <c r="EJ39" s="65"/>
      <c r="EK39" s="66"/>
      <c r="EL39" s="67">
        <v>107</v>
      </c>
      <c r="EM39" s="92">
        <v>1</v>
      </c>
      <c r="EN39" s="68">
        <f t="shared" si="115"/>
        <v>97.27272727272728</v>
      </c>
      <c r="EO39" s="67">
        <v>25</v>
      </c>
      <c r="EP39" s="92">
        <v>1</v>
      </c>
      <c r="EQ39" s="68">
        <f t="shared" si="116"/>
        <v>104.16666666666667</v>
      </c>
      <c r="ER39" s="67">
        <v>20</v>
      </c>
      <c r="ES39" s="92">
        <v>1</v>
      </c>
      <c r="ET39" s="68">
        <f t="shared" si="117"/>
        <v>95.238095238095227</v>
      </c>
      <c r="EU39" s="67">
        <v>125</v>
      </c>
      <c r="EV39" s="92">
        <v>1</v>
      </c>
      <c r="EW39" s="68">
        <f t="shared" si="118"/>
        <v>99.206349206349216</v>
      </c>
      <c r="EX39" s="65"/>
      <c r="EY39" s="65"/>
      <c r="EZ39" s="66"/>
      <c r="FA39" s="67">
        <v>9356</v>
      </c>
      <c r="FB39" s="92">
        <v>1</v>
      </c>
      <c r="FC39" s="68">
        <f t="shared" si="119"/>
        <v>100.18203233750937</v>
      </c>
      <c r="FD39" s="67">
        <v>179</v>
      </c>
      <c r="FE39" s="92">
        <v>1</v>
      </c>
      <c r="FF39" s="68">
        <f t="shared" si="120"/>
        <v>92.746113989637308</v>
      </c>
      <c r="FG39" s="67">
        <v>103</v>
      </c>
      <c r="FH39" s="92">
        <v>1</v>
      </c>
      <c r="FI39" s="68">
        <f t="shared" si="121"/>
        <v>98.095238095238088</v>
      </c>
      <c r="FJ39" s="67">
        <v>107</v>
      </c>
      <c r="FK39" s="92">
        <v>1</v>
      </c>
      <c r="FL39" s="68">
        <f t="shared" si="122"/>
        <v>98.165137614678898</v>
      </c>
      <c r="FM39" s="67">
        <v>59</v>
      </c>
      <c r="FN39" s="92">
        <v>1</v>
      </c>
      <c r="FO39" s="68">
        <f t="shared" si="123"/>
        <v>103.50877192982458</v>
      </c>
      <c r="FP39" s="65"/>
      <c r="FQ39" s="65"/>
      <c r="FR39" s="66"/>
      <c r="FS39" s="67">
        <v>1351</v>
      </c>
      <c r="FT39" s="92">
        <v>1</v>
      </c>
      <c r="FU39" s="68">
        <f t="shared" si="124"/>
        <v>105.13618677042803</v>
      </c>
      <c r="FV39" s="67">
        <v>2277</v>
      </c>
      <c r="FW39" s="92">
        <v>1</v>
      </c>
      <c r="FX39" s="68">
        <f t="shared" si="125"/>
        <v>94.599085999169091</v>
      </c>
      <c r="FY39" s="67">
        <v>46</v>
      </c>
      <c r="FZ39" s="92">
        <v>1</v>
      </c>
      <c r="GA39" s="66"/>
      <c r="GB39" s="65"/>
      <c r="GC39" s="65"/>
      <c r="GD39" s="66"/>
      <c r="GE39" s="65"/>
      <c r="GF39" s="65"/>
      <c r="GG39" s="66"/>
      <c r="GH39" s="67">
        <v>5</v>
      </c>
      <c r="GI39" s="92">
        <v>1</v>
      </c>
      <c r="GJ39" s="68">
        <f t="shared" si="126"/>
        <v>100</v>
      </c>
      <c r="GK39" s="67">
        <v>136</v>
      </c>
      <c r="GL39" s="92">
        <v>1</v>
      </c>
      <c r="GM39" s="68">
        <f t="shared" si="46"/>
        <v>98.550724637681171</v>
      </c>
      <c r="GN39" s="65"/>
      <c r="GO39" s="65"/>
      <c r="GP39" s="66"/>
      <c r="GQ39" s="67">
        <v>230</v>
      </c>
      <c r="GR39" s="92">
        <v>1</v>
      </c>
      <c r="GS39" s="68">
        <f t="shared" si="42"/>
        <v>97.872340425531917</v>
      </c>
      <c r="GT39" s="65"/>
      <c r="GU39" s="65"/>
      <c r="GV39" s="68"/>
      <c r="GW39" s="65"/>
      <c r="GX39" s="65"/>
      <c r="GY39" s="66"/>
      <c r="GZ39" s="67">
        <v>45</v>
      </c>
      <c r="HA39" s="92">
        <v>1</v>
      </c>
      <c r="HB39" s="68">
        <f t="shared" si="127"/>
        <v>95.744680851063833</v>
      </c>
      <c r="HC39" s="67">
        <v>7</v>
      </c>
      <c r="HD39" s="92">
        <v>1</v>
      </c>
      <c r="HE39" s="68">
        <f t="shared" si="128"/>
        <v>100</v>
      </c>
      <c r="HF39" s="67">
        <v>25</v>
      </c>
      <c r="HG39" s="92">
        <v>1</v>
      </c>
      <c r="HH39" s="68">
        <f t="shared" ref="HH39:HH41" si="137">SUM(HF39/HF38*100)</f>
        <v>96.15384615384616</v>
      </c>
      <c r="HI39" s="67">
        <v>621</v>
      </c>
      <c r="HJ39" s="92">
        <v>1</v>
      </c>
      <c r="HK39" s="68">
        <f t="shared" si="129"/>
        <v>91.863905325443781</v>
      </c>
      <c r="HL39" s="65"/>
      <c r="HM39" s="65"/>
      <c r="HN39" s="66"/>
      <c r="HO39" s="65"/>
      <c r="HP39" s="65"/>
      <c r="HQ39" s="66"/>
      <c r="HR39" s="65"/>
      <c r="HS39" s="65"/>
      <c r="HT39" s="66"/>
      <c r="HU39" s="65"/>
      <c r="HV39" s="65"/>
      <c r="HW39" s="66"/>
      <c r="HX39" s="67">
        <v>21</v>
      </c>
      <c r="HY39" s="92">
        <v>1</v>
      </c>
      <c r="HZ39" s="68">
        <f t="shared" si="130"/>
        <v>95.454545454545453</v>
      </c>
      <c r="IA39" s="67">
        <v>152</v>
      </c>
      <c r="IB39" s="92">
        <v>1</v>
      </c>
      <c r="IC39" s="68">
        <f t="shared" si="131"/>
        <v>116.92307692307693</v>
      </c>
      <c r="ID39" s="69"/>
      <c r="IE39" s="98">
        <f t="shared" si="1"/>
        <v>21011</v>
      </c>
      <c r="IF39" s="100">
        <f t="shared" si="2"/>
        <v>46</v>
      </c>
      <c r="IG39" s="86">
        <f t="shared" si="132"/>
        <v>99.206761414608806</v>
      </c>
      <c r="IH39" s="69"/>
      <c r="II39" s="70">
        <f t="shared" si="3"/>
        <v>13422</v>
      </c>
      <c r="IJ39" s="70">
        <f t="shared" si="4"/>
        <v>9</v>
      </c>
      <c r="IK39" s="86">
        <f t="shared" si="133"/>
        <v>100.1417593076177</v>
      </c>
      <c r="IL39" s="70">
        <f t="shared" si="5"/>
        <v>2820</v>
      </c>
      <c r="IM39" s="70">
        <f t="shared" si="6"/>
        <v>7</v>
      </c>
      <c r="IN39" s="86">
        <f t="shared" si="134"/>
        <v>92.76315789473685</v>
      </c>
      <c r="IO39" s="70">
        <f t="shared" si="7"/>
        <v>1752</v>
      </c>
      <c r="IP39" s="70">
        <f t="shared" si="8"/>
        <v>7</v>
      </c>
      <c r="IQ39" s="86">
        <f t="shared" si="135"/>
        <v>104.72205618649133</v>
      </c>
      <c r="IS39" s="219">
        <f t="shared" si="9"/>
        <v>15977</v>
      </c>
      <c r="IT39" s="31">
        <f t="shared" si="10"/>
        <v>1682</v>
      </c>
      <c r="IU39" s="31">
        <f t="shared" si="11"/>
        <v>1054</v>
      </c>
      <c r="IV39" s="31">
        <f t="shared" si="12"/>
        <v>686</v>
      </c>
      <c r="IW39" s="31">
        <f t="shared" si="13"/>
        <v>713</v>
      </c>
      <c r="IX39" s="31">
        <f t="shared" si="14"/>
        <v>576</v>
      </c>
      <c r="IY39" s="31">
        <f t="shared" si="15"/>
        <v>170</v>
      </c>
      <c r="IZ39" s="217">
        <v>103</v>
      </c>
      <c r="JA39" s="31">
        <f t="shared" si="16"/>
        <v>50</v>
      </c>
      <c r="JB39" s="220">
        <f t="shared" si="91"/>
        <v>21011</v>
      </c>
    </row>
    <row r="40" spans="1:262">
      <c r="B40" s="63" t="s">
        <v>275</v>
      </c>
      <c r="C40" s="64" t="s">
        <v>35</v>
      </c>
      <c r="D40" s="67">
        <v>137</v>
      </c>
      <c r="E40" s="92">
        <v>1</v>
      </c>
      <c r="F40" s="68">
        <f t="shared" si="92"/>
        <v>103.00751879699249</v>
      </c>
      <c r="G40" s="67">
        <v>21</v>
      </c>
      <c r="H40" s="92">
        <v>1</v>
      </c>
      <c r="I40" s="68">
        <f t="shared" si="93"/>
        <v>100</v>
      </c>
      <c r="J40" s="67">
        <v>14</v>
      </c>
      <c r="K40" s="92">
        <v>1</v>
      </c>
      <c r="L40" s="68">
        <f t="shared" si="136"/>
        <v>87.5</v>
      </c>
      <c r="M40" s="65"/>
      <c r="N40" s="71"/>
      <c r="O40" s="66"/>
      <c r="P40" s="67">
        <v>571</v>
      </c>
      <c r="Q40" s="92">
        <v>1</v>
      </c>
      <c r="R40" s="68">
        <f t="shared" si="94"/>
        <v>98.960138648180234</v>
      </c>
      <c r="S40" s="67">
        <v>64</v>
      </c>
      <c r="T40" s="92">
        <v>1</v>
      </c>
      <c r="U40" s="68">
        <f t="shared" si="95"/>
        <v>94.117647058823522</v>
      </c>
      <c r="V40" s="67">
        <v>34</v>
      </c>
      <c r="W40" s="92">
        <v>1</v>
      </c>
      <c r="X40" s="68">
        <f t="shared" si="96"/>
        <v>82.926829268292678</v>
      </c>
      <c r="Y40" s="71"/>
      <c r="Z40" s="71"/>
      <c r="AA40" s="66"/>
      <c r="AB40" s="65"/>
      <c r="AC40" s="71"/>
      <c r="AD40" s="66"/>
      <c r="AE40" s="65"/>
      <c r="AF40" s="71"/>
      <c r="AG40" s="66"/>
      <c r="AH40" s="65"/>
      <c r="AI40" s="71"/>
      <c r="AJ40" s="66"/>
      <c r="AK40" s="67">
        <v>8</v>
      </c>
      <c r="AL40" s="92">
        <v>1</v>
      </c>
      <c r="AM40" s="68">
        <f t="shared" si="97"/>
        <v>33.333333333333329</v>
      </c>
      <c r="AN40" s="65"/>
      <c r="AO40" s="71"/>
      <c r="AP40" s="66"/>
      <c r="AQ40" s="65"/>
      <c r="AR40" s="71"/>
      <c r="AS40" s="68"/>
      <c r="AT40" s="67">
        <v>1249</v>
      </c>
      <c r="AU40" s="92">
        <v>1</v>
      </c>
      <c r="AV40" s="68">
        <f t="shared" si="98"/>
        <v>96.821705426356587</v>
      </c>
      <c r="AW40" s="67">
        <v>135</v>
      </c>
      <c r="AX40" s="92">
        <v>1</v>
      </c>
      <c r="AY40" s="68">
        <f t="shared" si="99"/>
        <v>92.465753424657535</v>
      </c>
      <c r="AZ40" s="67">
        <v>235</v>
      </c>
      <c r="BA40" s="92">
        <v>1</v>
      </c>
      <c r="BB40" s="68">
        <f t="shared" si="100"/>
        <v>105.85585585585586</v>
      </c>
      <c r="BC40" s="65"/>
      <c r="BD40" s="71"/>
      <c r="BE40" s="66"/>
      <c r="BF40" s="65"/>
      <c r="BG40" s="71"/>
      <c r="BH40" s="66"/>
      <c r="BI40" s="65"/>
      <c r="BJ40" s="71"/>
      <c r="BK40" s="66"/>
      <c r="BL40" s="65"/>
      <c r="BM40" s="71"/>
      <c r="BN40" s="66"/>
      <c r="BO40" s="67">
        <v>940</v>
      </c>
      <c r="BP40" s="92">
        <v>1</v>
      </c>
      <c r="BQ40" s="68">
        <f t="shared" si="101"/>
        <v>105.85585585585586</v>
      </c>
      <c r="BR40" s="67">
        <v>78</v>
      </c>
      <c r="BS40" s="92">
        <v>1</v>
      </c>
      <c r="BT40" s="68">
        <f t="shared" si="102"/>
        <v>106.84931506849315</v>
      </c>
      <c r="BU40" s="67">
        <v>101</v>
      </c>
      <c r="BV40" s="92">
        <v>1</v>
      </c>
      <c r="BW40" s="68">
        <f t="shared" si="103"/>
        <v>108.6021505376344</v>
      </c>
      <c r="BX40" s="65"/>
      <c r="BY40" s="71"/>
      <c r="BZ40" s="66"/>
      <c r="CA40" s="65"/>
      <c r="CB40" s="71"/>
      <c r="CC40" s="66"/>
      <c r="CD40" s="65"/>
      <c r="CE40" s="71"/>
      <c r="CF40" s="66"/>
      <c r="CG40" s="67">
        <v>528</v>
      </c>
      <c r="CH40" s="92">
        <v>1</v>
      </c>
      <c r="CI40" s="68">
        <f t="shared" si="104"/>
        <v>101.53846153846153</v>
      </c>
      <c r="CJ40" s="67">
        <v>25</v>
      </c>
      <c r="CK40" s="92">
        <v>1</v>
      </c>
      <c r="CL40" s="68">
        <f t="shared" si="105"/>
        <v>92.592592592592595</v>
      </c>
      <c r="CM40" s="67">
        <v>22</v>
      </c>
      <c r="CN40" s="92">
        <v>1</v>
      </c>
      <c r="CO40" s="68">
        <f t="shared" si="106"/>
        <v>75.862068965517238</v>
      </c>
      <c r="CP40" s="67">
        <v>94</v>
      </c>
      <c r="CQ40" s="92">
        <v>1</v>
      </c>
      <c r="CR40" s="68">
        <f t="shared" si="107"/>
        <v>91.262135922330103</v>
      </c>
      <c r="CS40" s="67">
        <v>47</v>
      </c>
      <c r="CT40" s="92">
        <v>1</v>
      </c>
      <c r="CU40" s="68">
        <f t="shared" si="108"/>
        <v>94</v>
      </c>
      <c r="CV40" s="65"/>
      <c r="CW40" s="71"/>
      <c r="CX40" s="66"/>
      <c r="CY40" s="65"/>
      <c r="CZ40" s="71"/>
      <c r="DA40" s="66"/>
      <c r="DB40" s="65"/>
      <c r="DC40" s="71"/>
      <c r="DD40" s="66"/>
      <c r="DE40" s="67">
        <v>577</v>
      </c>
      <c r="DF40" s="92">
        <v>1</v>
      </c>
      <c r="DG40" s="68">
        <f t="shared" si="109"/>
        <v>114.25742574257424</v>
      </c>
      <c r="DH40" s="67">
        <v>64</v>
      </c>
      <c r="DI40" s="92">
        <v>1</v>
      </c>
      <c r="DJ40" s="68">
        <f t="shared" si="110"/>
        <v>90.140845070422543</v>
      </c>
      <c r="DK40" s="65"/>
      <c r="DL40" s="65"/>
      <c r="DM40" s="66"/>
      <c r="DN40" s="67">
        <v>141</v>
      </c>
      <c r="DO40" s="92">
        <v>1</v>
      </c>
      <c r="DP40" s="68">
        <f t="shared" si="56"/>
        <v>102.91970802919708</v>
      </c>
      <c r="DQ40" s="65"/>
      <c r="DR40" s="65"/>
      <c r="DS40" s="66"/>
      <c r="DT40" s="67">
        <v>115</v>
      </c>
      <c r="DU40" s="92">
        <v>1</v>
      </c>
      <c r="DV40" s="68">
        <f t="shared" si="111"/>
        <v>99.137931034482762</v>
      </c>
      <c r="DW40" s="67">
        <v>37</v>
      </c>
      <c r="DX40" s="92">
        <v>1</v>
      </c>
      <c r="DY40" s="68">
        <f t="shared" si="112"/>
        <v>90.243902439024396</v>
      </c>
      <c r="DZ40" s="66"/>
      <c r="EA40" s="66"/>
      <c r="EB40" s="66"/>
      <c r="EC40" s="67">
        <v>109</v>
      </c>
      <c r="ED40" s="92">
        <v>1</v>
      </c>
      <c r="EE40" s="68">
        <f t="shared" si="113"/>
        <v>100</v>
      </c>
      <c r="EF40" s="67">
        <v>760</v>
      </c>
      <c r="EG40" s="92">
        <v>1</v>
      </c>
      <c r="EH40" s="68">
        <f t="shared" si="114"/>
        <v>106.44257703081233</v>
      </c>
      <c r="EI40" s="65"/>
      <c r="EJ40" s="65"/>
      <c r="EK40" s="66"/>
      <c r="EL40" s="67">
        <v>109</v>
      </c>
      <c r="EM40" s="92">
        <v>1</v>
      </c>
      <c r="EN40" s="68">
        <f t="shared" si="115"/>
        <v>101.86915887850468</v>
      </c>
      <c r="EO40" s="67">
        <v>23</v>
      </c>
      <c r="EP40" s="92">
        <v>1</v>
      </c>
      <c r="EQ40" s="68">
        <f t="shared" si="116"/>
        <v>92</v>
      </c>
      <c r="ER40" s="67">
        <v>17</v>
      </c>
      <c r="ES40" s="92">
        <v>1</v>
      </c>
      <c r="ET40" s="68">
        <f t="shared" si="117"/>
        <v>85</v>
      </c>
      <c r="EU40" s="67">
        <v>122</v>
      </c>
      <c r="EV40" s="92">
        <v>1</v>
      </c>
      <c r="EW40" s="68">
        <f t="shared" si="118"/>
        <v>97.6</v>
      </c>
      <c r="EX40" s="65"/>
      <c r="EY40" s="65"/>
      <c r="EZ40" s="66"/>
      <c r="FA40" s="67">
        <v>10032</v>
      </c>
      <c r="FB40" s="92">
        <v>1</v>
      </c>
      <c r="FC40" s="68">
        <f t="shared" si="119"/>
        <v>107.22530996152202</v>
      </c>
      <c r="FD40" s="67">
        <v>178</v>
      </c>
      <c r="FE40" s="92">
        <v>1</v>
      </c>
      <c r="FF40" s="68">
        <f t="shared" si="120"/>
        <v>99.441340782122893</v>
      </c>
      <c r="FG40" s="67">
        <v>107</v>
      </c>
      <c r="FH40" s="92">
        <v>1</v>
      </c>
      <c r="FI40" s="68">
        <f t="shared" si="121"/>
        <v>103.88349514563106</v>
      </c>
      <c r="FJ40" s="67">
        <v>109</v>
      </c>
      <c r="FK40" s="92">
        <v>1</v>
      </c>
      <c r="FL40" s="68">
        <f t="shared" si="122"/>
        <v>101.86915887850468</v>
      </c>
      <c r="FM40" s="67">
        <v>55</v>
      </c>
      <c r="FN40" s="92">
        <v>1</v>
      </c>
      <c r="FO40" s="68">
        <f t="shared" si="123"/>
        <v>93.220338983050837</v>
      </c>
      <c r="FP40" s="65"/>
      <c r="FQ40" s="65"/>
      <c r="FR40" s="66"/>
      <c r="FS40" s="67">
        <v>1315</v>
      </c>
      <c r="FT40" s="92">
        <v>1</v>
      </c>
      <c r="FU40" s="68">
        <f t="shared" si="124"/>
        <v>97.335307179866774</v>
      </c>
      <c r="FV40" s="67">
        <v>1863</v>
      </c>
      <c r="FW40" s="92">
        <v>1</v>
      </c>
      <c r="FX40" s="68">
        <f t="shared" si="125"/>
        <v>81.818181818181827</v>
      </c>
      <c r="FY40" s="67">
        <v>509</v>
      </c>
      <c r="FZ40" s="92">
        <v>1</v>
      </c>
      <c r="GA40" s="68">
        <f t="shared" ref="GA40:GA52" si="138">SUM(FY40/FY39*100)</f>
        <v>1106.5217391304348</v>
      </c>
      <c r="GB40" s="65"/>
      <c r="GC40" s="65"/>
      <c r="GD40" s="66"/>
      <c r="GE40" s="65"/>
      <c r="GF40" s="65"/>
      <c r="GG40" s="66"/>
      <c r="GH40" s="67">
        <v>5</v>
      </c>
      <c r="GI40" s="92">
        <v>1</v>
      </c>
      <c r="GJ40" s="68">
        <f t="shared" si="126"/>
        <v>100</v>
      </c>
      <c r="GK40" s="67">
        <v>130</v>
      </c>
      <c r="GL40" s="92">
        <v>1</v>
      </c>
      <c r="GM40" s="68">
        <f t="shared" si="46"/>
        <v>95.588235294117652</v>
      </c>
      <c r="GN40" s="65"/>
      <c r="GO40" s="65"/>
      <c r="GP40" s="66"/>
      <c r="GQ40" s="67">
        <v>228</v>
      </c>
      <c r="GR40" s="92">
        <v>1</v>
      </c>
      <c r="GS40" s="68">
        <f t="shared" si="42"/>
        <v>99.130434782608702</v>
      </c>
      <c r="GT40" s="65"/>
      <c r="GU40" s="65"/>
      <c r="GV40" s="68"/>
      <c r="GW40" s="65"/>
      <c r="GX40" s="65"/>
      <c r="GY40" s="66"/>
      <c r="GZ40" s="67">
        <v>46</v>
      </c>
      <c r="HA40" s="92">
        <v>1</v>
      </c>
      <c r="HB40" s="68">
        <f t="shared" si="127"/>
        <v>102.22222222222221</v>
      </c>
      <c r="HC40" s="67">
        <v>7</v>
      </c>
      <c r="HD40" s="92">
        <v>1</v>
      </c>
      <c r="HE40" s="68">
        <f t="shared" si="128"/>
        <v>100</v>
      </c>
      <c r="HF40" s="67">
        <v>27</v>
      </c>
      <c r="HG40" s="92">
        <v>1</v>
      </c>
      <c r="HH40" s="68">
        <f t="shared" si="137"/>
        <v>108</v>
      </c>
      <c r="HI40" s="67">
        <v>579</v>
      </c>
      <c r="HJ40" s="92">
        <v>1</v>
      </c>
      <c r="HK40" s="68">
        <f t="shared" si="129"/>
        <v>93.236714975845416</v>
      </c>
      <c r="HL40" s="65"/>
      <c r="HM40" s="65"/>
      <c r="HN40" s="66"/>
      <c r="HO40" s="65"/>
      <c r="HP40" s="65"/>
      <c r="HQ40" s="66"/>
      <c r="HR40" s="65"/>
      <c r="HS40" s="65"/>
      <c r="HT40" s="66"/>
      <c r="HU40" s="65"/>
      <c r="HV40" s="65"/>
      <c r="HW40" s="66"/>
      <c r="HX40" s="67">
        <v>22</v>
      </c>
      <c r="HY40" s="92">
        <v>1</v>
      </c>
      <c r="HZ40" s="68">
        <f t="shared" si="130"/>
        <v>104.76190476190477</v>
      </c>
      <c r="IA40" s="67">
        <v>148</v>
      </c>
      <c r="IB40" s="92">
        <v>1</v>
      </c>
      <c r="IC40" s="68">
        <f t="shared" si="131"/>
        <v>97.368421052631575</v>
      </c>
      <c r="ID40" s="69"/>
      <c r="IE40" s="98">
        <f t="shared" si="1"/>
        <v>21737</v>
      </c>
      <c r="IF40" s="100">
        <f t="shared" si="2"/>
        <v>46</v>
      </c>
      <c r="IG40" s="86">
        <f t="shared" si="132"/>
        <v>103.45533292085098</v>
      </c>
      <c r="IH40" s="69"/>
      <c r="II40" s="70">
        <f t="shared" si="3"/>
        <v>14175</v>
      </c>
      <c r="IJ40" s="70">
        <f t="shared" si="4"/>
        <v>9</v>
      </c>
      <c r="IK40" s="86">
        <f t="shared" si="133"/>
        <v>105.61019222172551</v>
      </c>
      <c r="IL40" s="70">
        <f t="shared" si="5"/>
        <v>2417</v>
      </c>
      <c r="IM40" s="70">
        <f t="shared" si="6"/>
        <v>7</v>
      </c>
      <c r="IN40" s="86">
        <f t="shared" si="134"/>
        <v>85.709219858156033</v>
      </c>
      <c r="IO40" s="70">
        <f t="shared" si="7"/>
        <v>1695</v>
      </c>
      <c r="IP40" s="70">
        <f t="shared" si="8"/>
        <v>7</v>
      </c>
      <c r="IQ40" s="86">
        <f t="shared" si="135"/>
        <v>96.746575342465761</v>
      </c>
      <c r="IS40" s="219">
        <f t="shared" si="9"/>
        <v>16652</v>
      </c>
      <c r="IT40" s="31">
        <f t="shared" si="10"/>
        <v>1627</v>
      </c>
      <c r="IU40" s="31">
        <f t="shared" si="11"/>
        <v>1119</v>
      </c>
      <c r="IV40" s="31">
        <f t="shared" si="12"/>
        <v>669</v>
      </c>
      <c r="IW40" s="31">
        <f t="shared" si="13"/>
        <v>782</v>
      </c>
      <c r="IX40" s="31">
        <f t="shared" si="14"/>
        <v>575</v>
      </c>
      <c r="IY40" s="31">
        <f t="shared" si="15"/>
        <v>172</v>
      </c>
      <c r="IZ40" s="217">
        <v>94</v>
      </c>
      <c r="JA40" s="31">
        <f t="shared" si="16"/>
        <v>47</v>
      </c>
      <c r="JB40" s="220">
        <f t="shared" si="91"/>
        <v>21737</v>
      </c>
    </row>
    <row r="41" spans="1:262">
      <c r="B41" s="63" t="s">
        <v>276</v>
      </c>
      <c r="C41" s="72" t="s">
        <v>36</v>
      </c>
      <c r="D41" s="67">
        <v>132</v>
      </c>
      <c r="E41" s="92">
        <v>1</v>
      </c>
      <c r="F41" s="68">
        <f t="shared" si="92"/>
        <v>96.350364963503651</v>
      </c>
      <c r="G41" s="67">
        <v>21</v>
      </c>
      <c r="H41" s="92">
        <v>1</v>
      </c>
      <c r="I41" s="68">
        <f t="shared" si="93"/>
        <v>100</v>
      </c>
      <c r="J41" s="67">
        <v>14</v>
      </c>
      <c r="K41" s="92">
        <v>1</v>
      </c>
      <c r="L41" s="68">
        <f t="shared" si="136"/>
        <v>100</v>
      </c>
      <c r="M41" s="65"/>
      <c r="N41" s="71"/>
      <c r="O41" s="66"/>
      <c r="P41" s="67">
        <v>542</v>
      </c>
      <c r="Q41" s="92">
        <v>1</v>
      </c>
      <c r="R41" s="68">
        <f t="shared" si="94"/>
        <v>94.921190893169879</v>
      </c>
      <c r="S41" s="67">
        <v>55</v>
      </c>
      <c r="T41" s="92">
        <v>1</v>
      </c>
      <c r="U41" s="68">
        <f t="shared" si="95"/>
        <v>85.9375</v>
      </c>
      <c r="V41" s="67">
        <v>37</v>
      </c>
      <c r="W41" s="92">
        <v>1</v>
      </c>
      <c r="X41" s="68">
        <f t="shared" si="96"/>
        <v>108.8235294117647</v>
      </c>
      <c r="Y41" s="71"/>
      <c r="Z41" s="71"/>
      <c r="AA41" s="66"/>
      <c r="AB41" s="65"/>
      <c r="AC41" s="71"/>
      <c r="AD41" s="66"/>
      <c r="AE41" s="65"/>
      <c r="AF41" s="71"/>
      <c r="AG41" s="66"/>
      <c r="AH41" s="65"/>
      <c r="AI41" s="71"/>
      <c r="AJ41" s="66"/>
      <c r="AK41" s="67">
        <v>3</v>
      </c>
      <c r="AL41" s="92">
        <v>1</v>
      </c>
      <c r="AM41" s="68">
        <f t="shared" si="97"/>
        <v>37.5</v>
      </c>
      <c r="AN41" s="65"/>
      <c r="AO41" s="71"/>
      <c r="AP41" s="66"/>
      <c r="AQ41" s="65"/>
      <c r="AR41" s="71"/>
      <c r="AS41" s="68"/>
      <c r="AT41" s="67">
        <v>1182</v>
      </c>
      <c r="AU41" s="92">
        <v>1</v>
      </c>
      <c r="AV41" s="68">
        <f t="shared" si="98"/>
        <v>94.635708566853481</v>
      </c>
      <c r="AW41" s="67">
        <v>118</v>
      </c>
      <c r="AX41" s="92">
        <v>1</v>
      </c>
      <c r="AY41" s="68">
        <f t="shared" si="99"/>
        <v>87.407407407407405</v>
      </c>
      <c r="AZ41" s="67">
        <v>216</v>
      </c>
      <c r="BA41" s="92">
        <v>1</v>
      </c>
      <c r="BB41" s="68">
        <f t="shared" si="100"/>
        <v>91.914893617021278</v>
      </c>
      <c r="BC41" s="65"/>
      <c r="BD41" s="71"/>
      <c r="BE41" s="66"/>
      <c r="BF41" s="65"/>
      <c r="BG41" s="71"/>
      <c r="BH41" s="66"/>
      <c r="BI41" s="65"/>
      <c r="BJ41" s="71"/>
      <c r="BK41" s="66"/>
      <c r="BL41" s="65"/>
      <c r="BM41" s="71"/>
      <c r="BN41" s="66"/>
      <c r="BO41" s="67">
        <v>909</v>
      </c>
      <c r="BP41" s="92">
        <v>1</v>
      </c>
      <c r="BQ41" s="68">
        <f t="shared" si="101"/>
        <v>96.702127659574472</v>
      </c>
      <c r="BR41" s="67">
        <v>76</v>
      </c>
      <c r="BS41" s="92">
        <v>1</v>
      </c>
      <c r="BT41" s="68">
        <f t="shared" si="102"/>
        <v>97.435897435897431</v>
      </c>
      <c r="BU41" s="67">
        <v>99</v>
      </c>
      <c r="BV41" s="92">
        <v>1</v>
      </c>
      <c r="BW41" s="68">
        <f t="shared" si="103"/>
        <v>98.019801980198025</v>
      </c>
      <c r="BX41" s="65"/>
      <c r="BY41" s="71"/>
      <c r="BZ41" s="66"/>
      <c r="CA41" s="65"/>
      <c r="CB41" s="71"/>
      <c r="CC41" s="66"/>
      <c r="CD41" s="65"/>
      <c r="CE41" s="71"/>
      <c r="CF41" s="66"/>
      <c r="CG41" s="67">
        <v>525</v>
      </c>
      <c r="CH41" s="92">
        <v>1</v>
      </c>
      <c r="CI41" s="68">
        <f t="shared" si="104"/>
        <v>99.431818181818173</v>
      </c>
      <c r="CJ41" s="67">
        <v>23</v>
      </c>
      <c r="CK41" s="92">
        <v>1</v>
      </c>
      <c r="CL41" s="68">
        <f t="shared" si="105"/>
        <v>92</v>
      </c>
      <c r="CM41" s="67">
        <v>25</v>
      </c>
      <c r="CN41" s="92">
        <v>1</v>
      </c>
      <c r="CO41" s="68">
        <f t="shared" si="106"/>
        <v>113.63636363636364</v>
      </c>
      <c r="CP41" s="67">
        <v>88</v>
      </c>
      <c r="CQ41" s="92">
        <v>1</v>
      </c>
      <c r="CR41" s="68">
        <f t="shared" si="107"/>
        <v>93.61702127659575</v>
      </c>
      <c r="CS41" s="67">
        <v>46</v>
      </c>
      <c r="CT41" s="92">
        <v>1</v>
      </c>
      <c r="CU41" s="68">
        <f t="shared" si="108"/>
        <v>97.872340425531917</v>
      </c>
      <c r="CV41" s="65"/>
      <c r="CW41" s="71"/>
      <c r="CX41" s="66"/>
      <c r="CY41" s="65"/>
      <c r="CZ41" s="71"/>
      <c r="DA41" s="66"/>
      <c r="DB41" s="65"/>
      <c r="DC41" s="71"/>
      <c r="DD41" s="66"/>
      <c r="DE41" s="67">
        <v>502</v>
      </c>
      <c r="DF41" s="92">
        <v>1</v>
      </c>
      <c r="DG41" s="68">
        <f t="shared" si="109"/>
        <v>87.001733102253027</v>
      </c>
      <c r="DH41" s="67">
        <v>60</v>
      </c>
      <c r="DI41" s="92">
        <v>1</v>
      </c>
      <c r="DJ41" s="68">
        <f t="shared" si="110"/>
        <v>93.75</v>
      </c>
      <c r="DK41" s="65"/>
      <c r="DL41" s="65"/>
      <c r="DM41" s="66"/>
      <c r="DN41" s="67">
        <v>127</v>
      </c>
      <c r="DO41" s="92">
        <v>1</v>
      </c>
      <c r="DP41" s="68">
        <f t="shared" si="56"/>
        <v>90.070921985815602</v>
      </c>
      <c r="DQ41" s="65"/>
      <c r="DR41" s="65"/>
      <c r="DS41" s="66"/>
      <c r="DT41" s="67">
        <v>110</v>
      </c>
      <c r="DU41" s="92">
        <v>1</v>
      </c>
      <c r="DV41" s="68">
        <f t="shared" si="111"/>
        <v>95.652173913043484</v>
      </c>
      <c r="DW41" s="67">
        <v>19</v>
      </c>
      <c r="DX41" s="92">
        <v>1</v>
      </c>
      <c r="DY41" s="68">
        <f t="shared" si="112"/>
        <v>51.351351351351347</v>
      </c>
      <c r="DZ41" s="66"/>
      <c r="EA41" s="66"/>
      <c r="EB41" s="66"/>
      <c r="EC41" s="67">
        <v>99</v>
      </c>
      <c r="ED41" s="92">
        <v>1</v>
      </c>
      <c r="EE41" s="68">
        <f t="shared" si="113"/>
        <v>90.825688073394488</v>
      </c>
      <c r="EF41" s="67">
        <v>748</v>
      </c>
      <c r="EG41" s="92">
        <v>1</v>
      </c>
      <c r="EH41" s="68">
        <f t="shared" si="114"/>
        <v>98.421052631578945</v>
      </c>
      <c r="EI41" s="65"/>
      <c r="EJ41" s="65"/>
      <c r="EK41" s="66"/>
      <c r="EL41" s="67">
        <v>97</v>
      </c>
      <c r="EM41" s="92">
        <v>1</v>
      </c>
      <c r="EN41" s="68">
        <f t="shared" si="115"/>
        <v>88.9908256880734</v>
      </c>
      <c r="EO41" s="67">
        <v>21</v>
      </c>
      <c r="EP41" s="92">
        <v>1</v>
      </c>
      <c r="EQ41" s="68">
        <f t="shared" si="116"/>
        <v>91.304347826086953</v>
      </c>
      <c r="ER41" s="67">
        <v>9</v>
      </c>
      <c r="ES41" s="92">
        <v>1</v>
      </c>
      <c r="ET41" s="68">
        <f t="shared" si="117"/>
        <v>52.941176470588239</v>
      </c>
      <c r="EU41" s="67">
        <v>111</v>
      </c>
      <c r="EV41" s="92">
        <v>1</v>
      </c>
      <c r="EW41" s="68">
        <f t="shared" si="118"/>
        <v>90.983606557377044</v>
      </c>
      <c r="EX41" s="65"/>
      <c r="EY41" s="65"/>
      <c r="EZ41" s="66"/>
      <c r="FA41" s="67">
        <v>9942</v>
      </c>
      <c r="FB41" s="92">
        <v>1</v>
      </c>
      <c r="FC41" s="68">
        <f t="shared" si="119"/>
        <v>99.102870813397132</v>
      </c>
      <c r="FD41" s="67">
        <v>168</v>
      </c>
      <c r="FE41" s="92">
        <v>1</v>
      </c>
      <c r="FF41" s="68">
        <f t="shared" si="120"/>
        <v>94.382022471910105</v>
      </c>
      <c r="FG41" s="67">
        <v>104</v>
      </c>
      <c r="FH41" s="92">
        <v>1</v>
      </c>
      <c r="FI41" s="68">
        <f t="shared" si="121"/>
        <v>97.196261682242991</v>
      </c>
      <c r="FJ41" s="67">
        <v>103</v>
      </c>
      <c r="FK41" s="92">
        <v>1</v>
      </c>
      <c r="FL41" s="68">
        <f t="shared" si="122"/>
        <v>94.495412844036693</v>
      </c>
      <c r="FM41" s="67">
        <v>43</v>
      </c>
      <c r="FN41" s="92">
        <v>1</v>
      </c>
      <c r="FO41" s="68">
        <f t="shared" si="123"/>
        <v>78.181818181818187</v>
      </c>
      <c r="FP41" s="65"/>
      <c r="FQ41" s="65"/>
      <c r="FR41" s="66"/>
      <c r="FS41" s="67">
        <v>1260</v>
      </c>
      <c r="FT41" s="92">
        <v>1</v>
      </c>
      <c r="FU41" s="68">
        <f t="shared" si="124"/>
        <v>95.817490494296578</v>
      </c>
      <c r="FV41" s="67">
        <v>1798</v>
      </c>
      <c r="FW41" s="92">
        <v>1</v>
      </c>
      <c r="FX41" s="68">
        <f t="shared" si="125"/>
        <v>96.511003757380564</v>
      </c>
      <c r="FY41" s="67">
        <v>628</v>
      </c>
      <c r="FZ41" s="92">
        <v>1</v>
      </c>
      <c r="GA41" s="68">
        <f t="shared" si="138"/>
        <v>123.37917485265226</v>
      </c>
      <c r="GB41" s="65"/>
      <c r="GC41" s="65"/>
      <c r="GD41" s="66"/>
      <c r="GE41" s="65"/>
      <c r="GF41" s="65"/>
      <c r="GG41" s="66"/>
      <c r="GH41" s="67">
        <v>5</v>
      </c>
      <c r="GI41" s="92">
        <v>1</v>
      </c>
      <c r="GJ41" s="68">
        <f t="shared" si="126"/>
        <v>100</v>
      </c>
      <c r="GK41" s="67">
        <v>121</v>
      </c>
      <c r="GL41" s="92">
        <v>1</v>
      </c>
      <c r="GM41" s="68">
        <f t="shared" si="46"/>
        <v>93.07692307692308</v>
      </c>
      <c r="GN41" s="65"/>
      <c r="GO41" s="65"/>
      <c r="GP41" s="66"/>
      <c r="GQ41" s="67">
        <v>224</v>
      </c>
      <c r="GR41" s="92">
        <v>1</v>
      </c>
      <c r="GS41" s="68">
        <f t="shared" si="42"/>
        <v>98.245614035087712</v>
      </c>
      <c r="GT41" s="65"/>
      <c r="GU41" s="65"/>
      <c r="GV41" s="68"/>
      <c r="GW41" s="65"/>
      <c r="GX41" s="65"/>
      <c r="GY41" s="66"/>
      <c r="GZ41" s="67">
        <v>36</v>
      </c>
      <c r="HA41" s="92">
        <v>1</v>
      </c>
      <c r="HB41" s="68">
        <f t="shared" si="127"/>
        <v>78.260869565217391</v>
      </c>
      <c r="HC41" s="67">
        <v>7</v>
      </c>
      <c r="HD41" s="92">
        <v>1</v>
      </c>
      <c r="HE41" s="68">
        <f t="shared" si="128"/>
        <v>100</v>
      </c>
      <c r="HF41" s="67">
        <v>26</v>
      </c>
      <c r="HG41" s="92">
        <v>1</v>
      </c>
      <c r="HH41" s="68">
        <f t="shared" si="137"/>
        <v>96.296296296296291</v>
      </c>
      <c r="HI41" s="67">
        <v>519</v>
      </c>
      <c r="HJ41" s="92">
        <v>1</v>
      </c>
      <c r="HK41" s="68">
        <f t="shared" si="129"/>
        <v>89.637305699481857</v>
      </c>
      <c r="HL41" s="65"/>
      <c r="HM41" s="65"/>
      <c r="HN41" s="66"/>
      <c r="HO41" s="65"/>
      <c r="HP41" s="65"/>
      <c r="HQ41" s="66"/>
      <c r="HR41" s="65"/>
      <c r="HS41" s="65"/>
      <c r="HT41" s="66"/>
      <c r="HU41" s="65"/>
      <c r="HV41" s="65"/>
      <c r="HW41" s="66"/>
      <c r="HX41" s="67">
        <v>24</v>
      </c>
      <c r="HY41" s="92">
        <v>1</v>
      </c>
      <c r="HZ41" s="68">
        <f t="shared" si="130"/>
        <v>109.09090909090908</v>
      </c>
      <c r="IA41" s="67">
        <v>60</v>
      </c>
      <c r="IB41" s="92">
        <v>1</v>
      </c>
      <c r="IC41" s="68">
        <f t="shared" si="131"/>
        <v>40.54054054054054</v>
      </c>
      <c r="ID41" s="69"/>
      <c r="IE41" s="98">
        <f t="shared" si="1"/>
        <v>21082</v>
      </c>
      <c r="IF41" s="100">
        <f t="shared" si="2"/>
        <v>46</v>
      </c>
      <c r="IG41" s="86">
        <f t="shared" si="132"/>
        <v>96.986704697060304</v>
      </c>
      <c r="IH41" s="69"/>
      <c r="II41" s="70">
        <f t="shared" si="3"/>
        <v>13868</v>
      </c>
      <c r="IJ41" s="70">
        <f t="shared" si="4"/>
        <v>9</v>
      </c>
      <c r="IK41" s="86">
        <f t="shared" si="133"/>
        <v>97.834215167548493</v>
      </c>
      <c r="IL41" s="70">
        <f t="shared" si="5"/>
        <v>2323</v>
      </c>
      <c r="IM41" s="70">
        <f t="shared" si="6"/>
        <v>7</v>
      </c>
      <c r="IN41" s="86">
        <f t="shared" si="134"/>
        <v>96.110881257757555</v>
      </c>
      <c r="IO41" s="70">
        <f t="shared" si="7"/>
        <v>1606</v>
      </c>
      <c r="IP41" s="70">
        <f t="shared" si="8"/>
        <v>7</v>
      </c>
      <c r="IQ41" s="86">
        <f t="shared" si="135"/>
        <v>94.749262536873161</v>
      </c>
      <c r="IS41" s="219">
        <f t="shared" si="9"/>
        <v>16282</v>
      </c>
      <c r="IT41" s="31">
        <f t="shared" si="10"/>
        <v>1519</v>
      </c>
      <c r="IU41" s="31">
        <f t="shared" si="11"/>
        <v>1084</v>
      </c>
      <c r="IV41" s="31">
        <f t="shared" si="12"/>
        <v>634</v>
      </c>
      <c r="IW41" s="31">
        <f t="shared" si="13"/>
        <v>689</v>
      </c>
      <c r="IX41" s="31">
        <f t="shared" si="14"/>
        <v>573</v>
      </c>
      <c r="IY41" s="31">
        <f t="shared" si="15"/>
        <v>167</v>
      </c>
      <c r="IZ41" s="217">
        <v>88</v>
      </c>
      <c r="JA41" s="31">
        <f t="shared" si="16"/>
        <v>46</v>
      </c>
      <c r="JB41" s="220">
        <f t="shared" si="91"/>
        <v>21082</v>
      </c>
    </row>
    <row r="42" spans="1:262">
      <c r="B42" s="63" t="s">
        <v>277</v>
      </c>
      <c r="C42" s="72" t="s">
        <v>37</v>
      </c>
      <c r="D42" s="67">
        <v>107</v>
      </c>
      <c r="E42" s="92">
        <v>1</v>
      </c>
      <c r="F42" s="68">
        <f t="shared" si="92"/>
        <v>81.060606060606062</v>
      </c>
      <c r="G42" s="67">
        <v>21</v>
      </c>
      <c r="H42" s="92">
        <v>1</v>
      </c>
      <c r="I42" s="68">
        <f t="shared" si="93"/>
        <v>100</v>
      </c>
      <c r="J42" s="67">
        <v>15</v>
      </c>
      <c r="K42" s="92">
        <v>1</v>
      </c>
      <c r="L42" s="68">
        <f t="shared" si="136"/>
        <v>107.14285714285714</v>
      </c>
      <c r="M42" s="65"/>
      <c r="N42" s="71"/>
      <c r="O42" s="66"/>
      <c r="P42" s="67">
        <v>503</v>
      </c>
      <c r="Q42" s="92">
        <v>1</v>
      </c>
      <c r="R42" s="68">
        <f t="shared" si="94"/>
        <v>92.804428044280442</v>
      </c>
      <c r="S42" s="67">
        <v>54</v>
      </c>
      <c r="T42" s="92">
        <v>1</v>
      </c>
      <c r="U42" s="68">
        <f t="shared" si="95"/>
        <v>98.181818181818187</v>
      </c>
      <c r="V42" s="67">
        <v>35</v>
      </c>
      <c r="W42" s="92">
        <v>1</v>
      </c>
      <c r="X42" s="68">
        <f t="shared" si="96"/>
        <v>94.594594594594597</v>
      </c>
      <c r="Y42" s="71"/>
      <c r="Z42" s="71"/>
      <c r="AA42" s="66"/>
      <c r="AB42" s="65"/>
      <c r="AC42" s="71"/>
      <c r="AD42" s="66"/>
      <c r="AE42" s="65"/>
      <c r="AF42" s="71"/>
      <c r="AG42" s="66"/>
      <c r="AH42" s="65"/>
      <c r="AI42" s="71"/>
      <c r="AJ42" s="66"/>
      <c r="AK42" s="97">
        <v>0</v>
      </c>
      <c r="AL42" s="92">
        <v>1</v>
      </c>
      <c r="AM42" s="68">
        <f t="shared" si="97"/>
        <v>0</v>
      </c>
      <c r="AN42" s="65"/>
      <c r="AO42" s="71"/>
      <c r="AP42" s="66"/>
      <c r="AQ42" s="65"/>
      <c r="AR42" s="71"/>
      <c r="AS42" s="68"/>
      <c r="AT42" s="67">
        <v>1116</v>
      </c>
      <c r="AU42" s="92">
        <v>1</v>
      </c>
      <c r="AV42" s="68">
        <f t="shared" si="98"/>
        <v>94.416243654822338</v>
      </c>
      <c r="AW42" s="67">
        <v>110</v>
      </c>
      <c r="AX42" s="92">
        <v>1</v>
      </c>
      <c r="AY42" s="68">
        <f t="shared" si="99"/>
        <v>93.220338983050837</v>
      </c>
      <c r="AZ42" s="67">
        <v>140</v>
      </c>
      <c r="BA42" s="92">
        <v>1</v>
      </c>
      <c r="BB42" s="68">
        <f t="shared" si="100"/>
        <v>64.81481481481481</v>
      </c>
      <c r="BC42" s="65"/>
      <c r="BD42" s="71"/>
      <c r="BE42" s="66"/>
      <c r="BF42" s="65"/>
      <c r="BG42" s="71"/>
      <c r="BH42" s="66"/>
      <c r="BI42" s="65"/>
      <c r="BJ42" s="71"/>
      <c r="BK42" s="66"/>
      <c r="BL42" s="65"/>
      <c r="BM42" s="71"/>
      <c r="BN42" s="66"/>
      <c r="BO42" s="67">
        <v>1018</v>
      </c>
      <c r="BP42" s="92">
        <v>1</v>
      </c>
      <c r="BQ42" s="68">
        <f t="shared" si="101"/>
        <v>111.991199119912</v>
      </c>
      <c r="BR42" s="67">
        <v>60</v>
      </c>
      <c r="BS42" s="92">
        <v>1</v>
      </c>
      <c r="BT42" s="68">
        <f t="shared" si="102"/>
        <v>78.94736842105263</v>
      </c>
      <c r="BU42" s="67">
        <v>88</v>
      </c>
      <c r="BV42" s="92">
        <v>1</v>
      </c>
      <c r="BW42" s="68">
        <f t="shared" si="103"/>
        <v>88.888888888888886</v>
      </c>
      <c r="BX42" s="65"/>
      <c r="BY42" s="71"/>
      <c r="BZ42" s="66"/>
      <c r="CA42" s="65"/>
      <c r="CB42" s="71"/>
      <c r="CC42" s="66"/>
      <c r="CD42" s="65"/>
      <c r="CE42" s="71"/>
      <c r="CF42" s="66"/>
      <c r="CG42" s="67">
        <v>502</v>
      </c>
      <c r="CH42" s="92">
        <v>1</v>
      </c>
      <c r="CI42" s="68">
        <f t="shared" si="104"/>
        <v>95.61904761904762</v>
      </c>
      <c r="CJ42" s="67">
        <v>20</v>
      </c>
      <c r="CK42" s="92">
        <v>1</v>
      </c>
      <c r="CL42" s="68">
        <f t="shared" si="105"/>
        <v>86.956521739130437</v>
      </c>
      <c r="CM42" s="67">
        <v>26</v>
      </c>
      <c r="CN42" s="92">
        <v>1</v>
      </c>
      <c r="CO42" s="68">
        <f t="shared" si="106"/>
        <v>104</v>
      </c>
      <c r="CP42" s="67">
        <v>87</v>
      </c>
      <c r="CQ42" s="92">
        <v>1</v>
      </c>
      <c r="CR42" s="68">
        <f t="shared" si="107"/>
        <v>98.86363636363636</v>
      </c>
      <c r="CS42" s="67">
        <v>45</v>
      </c>
      <c r="CT42" s="92">
        <v>1</v>
      </c>
      <c r="CU42" s="68">
        <f t="shared" si="108"/>
        <v>97.826086956521735</v>
      </c>
      <c r="CV42" s="65"/>
      <c r="CW42" s="71"/>
      <c r="CX42" s="66"/>
      <c r="CY42" s="65"/>
      <c r="CZ42" s="71"/>
      <c r="DA42" s="66"/>
      <c r="DB42" s="65"/>
      <c r="DC42" s="71"/>
      <c r="DD42" s="66"/>
      <c r="DE42" s="67">
        <v>482</v>
      </c>
      <c r="DF42" s="92">
        <v>1</v>
      </c>
      <c r="DG42" s="68">
        <f t="shared" si="109"/>
        <v>96.01593625498009</v>
      </c>
      <c r="DH42" s="67">
        <v>58</v>
      </c>
      <c r="DI42" s="92">
        <v>1</v>
      </c>
      <c r="DJ42" s="68">
        <f t="shared" si="110"/>
        <v>96.666666666666671</v>
      </c>
      <c r="DK42" s="65"/>
      <c r="DL42" s="65"/>
      <c r="DM42" s="66"/>
      <c r="DN42" s="67">
        <v>109</v>
      </c>
      <c r="DO42" s="92">
        <v>1</v>
      </c>
      <c r="DP42" s="68">
        <f t="shared" si="56"/>
        <v>85.826771653543304</v>
      </c>
      <c r="DQ42" s="65"/>
      <c r="DR42" s="65"/>
      <c r="DS42" s="66"/>
      <c r="DT42" s="67">
        <v>102</v>
      </c>
      <c r="DU42" s="92">
        <v>1</v>
      </c>
      <c r="DV42" s="68">
        <f t="shared" si="111"/>
        <v>92.72727272727272</v>
      </c>
      <c r="DW42" s="65"/>
      <c r="DX42" s="65"/>
      <c r="DY42" s="68">
        <f t="shared" si="112"/>
        <v>0</v>
      </c>
      <c r="DZ42" s="66"/>
      <c r="EA42" s="66"/>
      <c r="EB42" s="66"/>
      <c r="EC42" s="67">
        <v>99</v>
      </c>
      <c r="ED42" s="92">
        <v>1</v>
      </c>
      <c r="EE42" s="68">
        <f t="shared" si="113"/>
        <v>100</v>
      </c>
      <c r="EF42" s="67">
        <v>695</v>
      </c>
      <c r="EG42" s="92">
        <v>1</v>
      </c>
      <c r="EH42" s="68">
        <f t="shared" si="114"/>
        <v>92.914438502673804</v>
      </c>
      <c r="EI42" s="65"/>
      <c r="EJ42" s="65"/>
      <c r="EK42" s="66"/>
      <c r="EL42" s="67">
        <v>86</v>
      </c>
      <c r="EM42" s="92">
        <v>1</v>
      </c>
      <c r="EN42" s="68">
        <f t="shared" si="115"/>
        <v>88.659793814432987</v>
      </c>
      <c r="EO42" s="67">
        <v>20</v>
      </c>
      <c r="EP42" s="92">
        <v>1</v>
      </c>
      <c r="EQ42" s="68">
        <f t="shared" si="116"/>
        <v>95.238095238095227</v>
      </c>
      <c r="ER42" s="65"/>
      <c r="ES42" s="65"/>
      <c r="ET42" s="66"/>
      <c r="EU42" s="67">
        <v>105</v>
      </c>
      <c r="EV42" s="92">
        <v>1</v>
      </c>
      <c r="EW42" s="68">
        <f t="shared" si="118"/>
        <v>94.594594594594597</v>
      </c>
      <c r="EX42" s="65"/>
      <c r="EY42" s="65"/>
      <c r="EZ42" s="66"/>
      <c r="FA42" s="67">
        <v>9653</v>
      </c>
      <c r="FB42" s="92">
        <v>1</v>
      </c>
      <c r="FC42" s="68">
        <f t="shared" si="119"/>
        <v>97.093140213236779</v>
      </c>
      <c r="FD42" s="67">
        <v>161</v>
      </c>
      <c r="FE42" s="92">
        <v>1</v>
      </c>
      <c r="FF42" s="68">
        <f t="shared" si="120"/>
        <v>95.833333333333343</v>
      </c>
      <c r="FG42" s="67">
        <v>95</v>
      </c>
      <c r="FH42" s="92">
        <v>1</v>
      </c>
      <c r="FI42" s="68">
        <f t="shared" si="121"/>
        <v>91.34615384615384</v>
      </c>
      <c r="FJ42" s="67">
        <v>98</v>
      </c>
      <c r="FK42" s="92">
        <v>1</v>
      </c>
      <c r="FL42" s="68">
        <f t="shared" si="122"/>
        <v>95.145631067961162</v>
      </c>
      <c r="FM42" s="67">
        <v>21</v>
      </c>
      <c r="FN42" s="92">
        <v>1</v>
      </c>
      <c r="FO42" s="68">
        <f t="shared" si="123"/>
        <v>48.837209302325576</v>
      </c>
      <c r="FP42" s="65"/>
      <c r="FQ42" s="65"/>
      <c r="FR42" s="66"/>
      <c r="FS42" s="67">
        <v>1186</v>
      </c>
      <c r="FT42" s="92">
        <v>1</v>
      </c>
      <c r="FU42" s="68">
        <f t="shared" si="124"/>
        <v>94.126984126984127</v>
      </c>
      <c r="FV42" s="67">
        <v>1606</v>
      </c>
      <c r="FW42" s="92">
        <v>1</v>
      </c>
      <c r="FX42" s="68">
        <f t="shared" si="125"/>
        <v>89.321468298109011</v>
      </c>
      <c r="FY42" s="67">
        <v>655</v>
      </c>
      <c r="FZ42" s="92">
        <v>1</v>
      </c>
      <c r="GA42" s="68">
        <f t="shared" si="138"/>
        <v>104.29936305732484</v>
      </c>
      <c r="GB42" s="65"/>
      <c r="GC42" s="65"/>
      <c r="GD42" s="66"/>
      <c r="GE42" s="65"/>
      <c r="GF42" s="65"/>
      <c r="GG42" s="66"/>
      <c r="GH42" s="67">
        <v>4</v>
      </c>
      <c r="GI42" s="92">
        <v>1</v>
      </c>
      <c r="GJ42" s="68">
        <f t="shared" si="126"/>
        <v>80</v>
      </c>
      <c r="GK42" s="67">
        <v>117</v>
      </c>
      <c r="GL42" s="92">
        <v>1</v>
      </c>
      <c r="GM42" s="68">
        <f t="shared" si="46"/>
        <v>96.694214876033058</v>
      </c>
      <c r="GN42" s="65"/>
      <c r="GO42" s="65"/>
      <c r="GP42" s="66"/>
      <c r="GQ42" s="67">
        <v>199</v>
      </c>
      <c r="GR42" s="92">
        <v>1</v>
      </c>
      <c r="GS42" s="68">
        <f t="shared" si="42"/>
        <v>88.839285714285708</v>
      </c>
      <c r="GT42" s="65"/>
      <c r="GU42" s="65"/>
      <c r="GV42" s="68"/>
      <c r="GW42" s="65"/>
      <c r="GX42" s="65"/>
      <c r="GY42" s="66"/>
      <c r="GZ42" s="65"/>
      <c r="HA42" s="65"/>
      <c r="HB42" s="68">
        <f t="shared" si="127"/>
        <v>0</v>
      </c>
      <c r="HC42" s="67">
        <v>7</v>
      </c>
      <c r="HD42" s="92">
        <v>1</v>
      </c>
      <c r="HE42" s="68">
        <f t="shared" si="128"/>
        <v>100</v>
      </c>
      <c r="HF42" s="65"/>
      <c r="HG42" s="65"/>
      <c r="HH42" s="68"/>
      <c r="HI42" s="67">
        <v>468</v>
      </c>
      <c r="HJ42" s="92">
        <v>1</v>
      </c>
      <c r="HK42" s="68">
        <f t="shared" si="129"/>
        <v>90.173410404624278</v>
      </c>
      <c r="HL42" s="65"/>
      <c r="HM42" s="65"/>
      <c r="HN42" s="66"/>
      <c r="HO42" s="65"/>
      <c r="HP42" s="65"/>
      <c r="HQ42" s="66"/>
      <c r="HR42" s="65"/>
      <c r="HS42" s="65"/>
      <c r="HT42" s="66"/>
      <c r="HU42" s="65"/>
      <c r="HV42" s="65"/>
      <c r="HW42" s="66"/>
      <c r="HX42" s="65"/>
      <c r="HY42" s="65"/>
      <c r="HZ42" s="66"/>
      <c r="IA42" s="65"/>
      <c r="IB42" s="65"/>
      <c r="IC42" s="68">
        <f t="shared" si="131"/>
        <v>0</v>
      </c>
      <c r="ID42" s="69"/>
      <c r="IE42" s="98">
        <f t="shared" si="1"/>
        <v>19973</v>
      </c>
      <c r="IF42" s="100">
        <f t="shared" si="2"/>
        <v>40</v>
      </c>
      <c r="IG42" s="86">
        <f t="shared" si="132"/>
        <v>94.73958827435726</v>
      </c>
      <c r="IH42" s="69"/>
      <c r="II42" s="70">
        <f t="shared" si="3"/>
        <v>13513</v>
      </c>
      <c r="IJ42" s="70">
        <f t="shared" si="4"/>
        <v>9</v>
      </c>
      <c r="IK42" s="86">
        <f t="shared" si="133"/>
        <v>97.440149985578302</v>
      </c>
      <c r="IL42" s="70">
        <f t="shared" si="5"/>
        <v>2025</v>
      </c>
      <c r="IM42" s="70">
        <f t="shared" si="6"/>
        <v>7</v>
      </c>
      <c r="IN42" s="86">
        <f t="shared" si="134"/>
        <v>87.171760654326306</v>
      </c>
      <c r="IO42" s="70">
        <f t="shared" si="7"/>
        <v>1503</v>
      </c>
      <c r="IP42" s="70">
        <f t="shared" si="8"/>
        <v>7</v>
      </c>
      <c r="IQ42" s="86">
        <f t="shared" si="135"/>
        <v>93.586550435865504</v>
      </c>
      <c r="IS42" s="219">
        <f t="shared" si="9"/>
        <v>15377</v>
      </c>
      <c r="IT42" s="31">
        <f t="shared" si="10"/>
        <v>1366</v>
      </c>
      <c r="IU42" s="31">
        <f t="shared" si="11"/>
        <v>1166</v>
      </c>
      <c r="IV42" s="31">
        <f t="shared" si="12"/>
        <v>592</v>
      </c>
      <c r="IW42" s="31">
        <f t="shared" si="13"/>
        <v>649</v>
      </c>
      <c r="IX42" s="31">
        <f t="shared" si="14"/>
        <v>548</v>
      </c>
      <c r="IY42" s="31">
        <f t="shared" si="15"/>
        <v>143</v>
      </c>
      <c r="IZ42" s="217">
        <v>87</v>
      </c>
      <c r="JA42" s="31">
        <f t="shared" si="16"/>
        <v>45</v>
      </c>
      <c r="JB42" s="220">
        <f t="shared" si="91"/>
        <v>19973</v>
      </c>
    </row>
    <row r="43" spans="1:262">
      <c r="B43" s="63" t="s">
        <v>278</v>
      </c>
      <c r="C43" s="72" t="s">
        <v>38</v>
      </c>
      <c r="D43" s="67">
        <v>92</v>
      </c>
      <c r="E43" s="92">
        <v>1</v>
      </c>
      <c r="F43" s="68">
        <f t="shared" si="92"/>
        <v>85.981308411214954</v>
      </c>
      <c r="G43" s="67">
        <v>17</v>
      </c>
      <c r="H43" s="92">
        <v>1</v>
      </c>
      <c r="I43" s="68">
        <f t="shared" si="93"/>
        <v>80.952380952380949</v>
      </c>
      <c r="J43" s="67">
        <v>14</v>
      </c>
      <c r="K43" s="92">
        <v>1</v>
      </c>
      <c r="L43" s="68">
        <f t="shared" si="136"/>
        <v>93.333333333333329</v>
      </c>
      <c r="M43" s="65"/>
      <c r="N43" s="71"/>
      <c r="O43" s="66"/>
      <c r="P43" s="67">
        <v>483</v>
      </c>
      <c r="Q43" s="92">
        <v>1</v>
      </c>
      <c r="R43" s="68">
        <f t="shared" si="94"/>
        <v>96.023856858846926</v>
      </c>
      <c r="S43" s="67">
        <v>54</v>
      </c>
      <c r="T43" s="92">
        <v>1</v>
      </c>
      <c r="U43" s="68">
        <f t="shared" si="95"/>
        <v>100</v>
      </c>
      <c r="V43" s="67">
        <v>14</v>
      </c>
      <c r="W43" s="92">
        <v>1</v>
      </c>
      <c r="X43" s="68">
        <f t="shared" si="96"/>
        <v>40</v>
      </c>
      <c r="Y43" s="71"/>
      <c r="Z43" s="71"/>
      <c r="AA43" s="66"/>
      <c r="AB43" s="65"/>
      <c r="AC43" s="71"/>
      <c r="AD43" s="66"/>
      <c r="AE43" s="65"/>
      <c r="AF43" s="71"/>
      <c r="AG43" s="66"/>
      <c r="AH43" s="65"/>
      <c r="AI43" s="71"/>
      <c r="AJ43" s="66"/>
      <c r="AK43" s="65"/>
      <c r="AL43" s="71"/>
      <c r="AM43" s="68"/>
      <c r="AN43" s="65"/>
      <c r="AO43" s="71"/>
      <c r="AP43" s="66"/>
      <c r="AQ43" s="65"/>
      <c r="AR43" s="71"/>
      <c r="AS43" s="68"/>
      <c r="AT43" s="67">
        <v>1052</v>
      </c>
      <c r="AU43" s="92">
        <v>1</v>
      </c>
      <c r="AV43" s="68">
        <f t="shared" si="98"/>
        <v>94.26523297491039</v>
      </c>
      <c r="AW43" s="67">
        <v>104</v>
      </c>
      <c r="AX43" s="92">
        <v>1</v>
      </c>
      <c r="AY43" s="68">
        <f t="shared" si="99"/>
        <v>94.545454545454547</v>
      </c>
      <c r="AZ43" s="67">
        <v>72</v>
      </c>
      <c r="BA43" s="92">
        <v>1</v>
      </c>
      <c r="BB43" s="68">
        <f t="shared" si="100"/>
        <v>51.428571428571423</v>
      </c>
      <c r="BC43" s="65"/>
      <c r="BD43" s="71"/>
      <c r="BE43" s="66"/>
      <c r="BF43" s="65"/>
      <c r="BG43" s="71"/>
      <c r="BH43" s="66"/>
      <c r="BI43" s="65"/>
      <c r="BJ43" s="71"/>
      <c r="BK43" s="66"/>
      <c r="BL43" s="65"/>
      <c r="BM43" s="71"/>
      <c r="BN43" s="66"/>
      <c r="BO43" s="67">
        <v>936</v>
      </c>
      <c r="BP43" s="92">
        <v>1</v>
      </c>
      <c r="BQ43" s="68">
        <f t="shared" si="101"/>
        <v>91.944990176817285</v>
      </c>
      <c r="BR43" s="67">
        <v>58</v>
      </c>
      <c r="BS43" s="92">
        <v>1</v>
      </c>
      <c r="BT43" s="68">
        <f t="shared" si="102"/>
        <v>96.666666666666671</v>
      </c>
      <c r="BU43" s="67">
        <v>54</v>
      </c>
      <c r="BV43" s="92">
        <v>1</v>
      </c>
      <c r="BW43" s="68">
        <f t="shared" si="103"/>
        <v>61.363636363636367</v>
      </c>
      <c r="BX43" s="65"/>
      <c r="BY43" s="71"/>
      <c r="BZ43" s="66"/>
      <c r="CA43" s="65"/>
      <c r="CB43" s="71"/>
      <c r="CC43" s="66"/>
      <c r="CD43" s="65"/>
      <c r="CE43" s="71"/>
      <c r="CF43" s="66"/>
      <c r="CG43" s="67">
        <v>493</v>
      </c>
      <c r="CH43" s="92">
        <v>1</v>
      </c>
      <c r="CI43" s="68">
        <f t="shared" si="104"/>
        <v>98.207171314741032</v>
      </c>
      <c r="CJ43" s="67">
        <v>19</v>
      </c>
      <c r="CK43" s="92">
        <v>1</v>
      </c>
      <c r="CL43" s="68">
        <f t="shared" si="105"/>
        <v>95</v>
      </c>
      <c r="CM43" s="67">
        <v>8</v>
      </c>
      <c r="CN43" s="92">
        <v>1</v>
      </c>
      <c r="CO43" s="68">
        <f t="shared" si="106"/>
        <v>30.76923076923077</v>
      </c>
      <c r="CP43" s="67">
        <v>81</v>
      </c>
      <c r="CQ43" s="92">
        <v>1</v>
      </c>
      <c r="CR43" s="68">
        <f t="shared" si="107"/>
        <v>93.103448275862064</v>
      </c>
      <c r="CS43" s="67">
        <v>44</v>
      </c>
      <c r="CT43" s="92">
        <v>1</v>
      </c>
      <c r="CU43" s="68">
        <f t="shared" si="108"/>
        <v>97.777777777777771</v>
      </c>
      <c r="CV43" s="65"/>
      <c r="CW43" s="71"/>
      <c r="CX43" s="66"/>
      <c r="CY43" s="65"/>
      <c r="CZ43" s="71"/>
      <c r="DA43" s="66"/>
      <c r="DB43" s="65"/>
      <c r="DC43" s="71"/>
      <c r="DD43" s="66"/>
      <c r="DE43" s="67">
        <v>461</v>
      </c>
      <c r="DF43" s="92">
        <v>1</v>
      </c>
      <c r="DG43" s="68">
        <f t="shared" si="109"/>
        <v>95.643153526970963</v>
      </c>
      <c r="DH43" s="67">
        <v>53</v>
      </c>
      <c r="DI43" s="92">
        <v>1</v>
      </c>
      <c r="DJ43" s="68">
        <f t="shared" si="110"/>
        <v>91.379310344827587</v>
      </c>
      <c r="DK43" s="65"/>
      <c r="DL43" s="65"/>
      <c r="DM43" s="66"/>
      <c r="DN43" s="67">
        <v>22</v>
      </c>
      <c r="DO43" s="92">
        <v>1</v>
      </c>
      <c r="DP43" s="68">
        <f t="shared" si="56"/>
        <v>20.183486238532112</v>
      </c>
      <c r="DQ43" s="65"/>
      <c r="DR43" s="65"/>
      <c r="DS43" s="66"/>
      <c r="DT43" s="67">
        <v>93</v>
      </c>
      <c r="DU43" s="92">
        <v>1</v>
      </c>
      <c r="DV43" s="68">
        <f t="shared" si="111"/>
        <v>91.17647058823529</v>
      </c>
      <c r="DW43" s="65"/>
      <c r="DX43" s="65"/>
      <c r="DY43" s="68" t="e">
        <f t="shared" si="112"/>
        <v>#DIV/0!</v>
      </c>
      <c r="DZ43" s="66"/>
      <c r="EA43" s="66"/>
      <c r="EB43" s="66"/>
      <c r="EC43" s="67">
        <v>101</v>
      </c>
      <c r="ED43" s="92">
        <v>1</v>
      </c>
      <c r="EE43" s="68">
        <f t="shared" si="113"/>
        <v>102.02020202020201</v>
      </c>
      <c r="EF43" s="67">
        <v>660</v>
      </c>
      <c r="EG43" s="92">
        <v>1</v>
      </c>
      <c r="EH43" s="68">
        <f t="shared" si="114"/>
        <v>94.964028776978409</v>
      </c>
      <c r="EI43" s="65"/>
      <c r="EJ43" s="65"/>
      <c r="EK43" s="66"/>
      <c r="EL43" s="67">
        <v>81</v>
      </c>
      <c r="EM43" s="92">
        <v>1</v>
      </c>
      <c r="EN43" s="68">
        <f t="shared" si="115"/>
        <v>94.186046511627907</v>
      </c>
      <c r="EO43" s="67">
        <v>18</v>
      </c>
      <c r="EP43" s="92">
        <v>1</v>
      </c>
      <c r="EQ43" s="68">
        <f t="shared" si="116"/>
        <v>90</v>
      </c>
      <c r="ER43" s="65"/>
      <c r="ES43" s="65"/>
      <c r="ET43" s="66"/>
      <c r="EU43" s="67">
        <v>99</v>
      </c>
      <c r="EV43" s="92">
        <v>1</v>
      </c>
      <c r="EW43" s="68">
        <f t="shared" si="118"/>
        <v>94.285714285714278</v>
      </c>
      <c r="EX43" s="65"/>
      <c r="EY43" s="65"/>
      <c r="EZ43" s="66"/>
      <c r="FA43" s="67">
        <v>9266</v>
      </c>
      <c r="FB43" s="92">
        <v>1</v>
      </c>
      <c r="FC43" s="68">
        <f t="shared" si="119"/>
        <v>95.990883663109912</v>
      </c>
      <c r="FD43" s="67">
        <v>142</v>
      </c>
      <c r="FE43" s="92">
        <v>1</v>
      </c>
      <c r="FF43" s="68">
        <f t="shared" si="120"/>
        <v>88.198757763975152</v>
      </c>
      <c r="FG43" s="67">
        <v>85</v>
      </c>
      <c r="FH43" s="92">
        <v>1</v>
      </c>
      <c r="FI43" s="68">
        <f t="shared" si="121"/>
        <v>89.473684210526315</v>
      </c>
      <c r="FJ43" s="67">
        <v>83</v>
      </c>
      <c r="FK43" s="92">
        <v>1</v>
      </c>
      <c r="FL43" s="68">
        <f t="shared" si="122"/>
        <v>84.693877551020407</v>
      </c>
      <c r="FM43" s="67">
        <v>19</v>
      </c>
      <c r="FN43" s="92">
        <v>1</v>
      </c>
      <c r="FO43" s="68">
        <f t="shared" si="123"/>
        <v>90.476190476190482</v>
      </c>
      <c r="FP43" s="67">
        <v>97</v>
      </c>
      <c r="FQ43" s="92">
        <v>1</v>
      </c>
      <c r="FR43" s="66"/>
      <c r="FS43" s="67">
        <v>1071</v>
      </c>
      <c r="FT43" s="92">
        <v>1</v>
      </c>
      <c r="FU43" s="68">
        <f t="shared" si="124"/>
        <v>90.303541315345697</v>
      </c>
      <c r="FV43" s="67">
        <v>1480</v>
      </c>
      <c r="FW43" s="92">
        <v>1</v>
      </c>
      <c r="FX43" s="68">
        <f t="shared" si="125"/>
        <v>92.154420921544215</v>
      </c>
      <c r="FY43" s="67">
        <v>617</v>
      </c>
      <c r="FZ43" s="92">
        <v>1</v>
      </c>
      <c r="GA43" s="68">
        <f t="shared" si="138"/>
        <v>94.198473282442748</v>
      </c>
      <c r="GB43" s="65"/>
      <c r="GC43" s="65"/>
      <c r="GD43" s="66"/>
      <c r="GE43" s="65"/>
      <c r="GF43" s="65"/>
      <c r="GG43" s="66"/>
      <c r="GH43" s="67">
        <v>5</v>
      </c>
      <c r="GI43" s="92">
        <v>1</v>
      </c>
      <c r="GJ43" s="68">
        <f t="shared" si="126"/>
        <v>125</v>
      </c>
      <c r="GK43" s="67">
        <v>56</v>
      </c>
      <c r="GL43" s="92">
        <v>1</v>
      </c>
      <c r="GM43" s="68">
        <f t="shared" si="46"/>
        <v>47.863247863247864</v>
      </c>
      <c r="GN43" s="65"/>
      <c r="GO43" s="65"/>
      <c r="GP43" s="66"/>
      <c r="GQ43" s="67">
        <v>125</v>
      </c>
      <c r="GR43" s="92">
        <v>1</v>
      </c>
      <c r="GS43" s="68">
        <f t="shared" si="42"/>
        <v>62.814070351758801</v>
      </c>
      <c r="GT43" s="65"/>
      <c r="GU43" s="65"/>
      <c r="GV43" s="68"/>
      <c r="GW43" s="65"/>
      <c r="GX43" s="65"/>
      <c r="GY43" s="66"/>
      <c r="GZ43" s="65"/>
      <c r="HA43" s="65"/>
      <c r="HB43" s="68" t="e">
        <f t="shared" si="127"/>
        <v>#DIV/0!</v>
      </c>
      <c r="HC43" s="67">
        <v>7</v>
      </c>
      <c r="HD43" s="92">
        <v>1</v>
      </c>
      <c r="HE43" s="68">
        <f t="shared" si="128"/>
        <v>100</v>
      </c>
      <c r="HF43" s="65"/>
      <c r="HG43" s="65"/>
      <c r="HH43" s="68"/>
      <c r="HI43" s="67">
        <v>442</v>
      </c>
      <c r="HJ43" s="92">
        <v>1</v>
      </c>
      <c r="HK43" s="68">
        <f t="shared" si="129"/>
        <v>94.444444444444443</v>
      </c>
      <c r="HL43" s="65"/>
      <c r="HM43" s="65"/>
      <c r="HN43" s="66"/>
      <c r="HO43" s="65"/>
      <c r="HP43" s="65"/>
      <c r="HQ43" s="66"/>
      <c r="HR43" s="65"/>
      <c r="HS43" s="65"/>
      <c r="HT43" s="66"/>
      <c r="HU43" s="65"/>
      <c r="HV43" s="65"/>
      <c r="HW43" s="66"/>
      <c r="HX43" s="65"/>
      <c r="HY43" s="65"/>
      <c r="HZ43" s="66"/>
      <c r="IA43" s="65"/>
      <c r="IB43" s="65"/>
      <c r="IC43" s="68" t="e">
        <f t="shared" si="131"/>
        <v>#DIV/0!</v>
      </c>
      <c r="ID43" s="69"/>
      <c r="IE43" s="98">
        <f t="shared" si="1"/>
        <v>18678</v>
      </c>
      <c r="IF43" s="100">
        <f t="shared" si="2"/>
        <v>40</v>
      </c>
      <c r="IG43" s="86">
        <f t="shared" si="132"/>
        <v>93.516246933360037</v>
      </c>
      <c r="IH43" s="69"/>
      <c r="II43" s="70">
        <f t="shared" si="3"/>
        <v>12908</v>
      </c>
      <c r="IJ43" s="70">
        <f t="shared" si="4"/>
        <v>9</v>
      </c>
      <c r="IK43" s="86">
        <f t="shared" si="133"/>
        <v>95.522829867534966</v>
      </c>
      <c r="IL43" s="70">
        <f t="shared" si="5"/>
        <v>1667</v>
      </c>
      <c r="IM43" s="70">
        <f t="shared" si="6"/>
        <v>7</v>
      </c>
      <c r="IN43" s="86">
        <f t="shared" si="134"/>
        <v>82.320987654320987</v>
      </c>
      <c r="IO43" s="70">
        <f t="shared" si="7"/>
        <v>1373</v>
      </c>
      <c r="IP43" s="70">
        <f t="shared" si="8"/>
        <v>7</v>
      </c>
      <c r="IQ43" s="86">
        <f t="shared" si="135"/>
        <v>91.350632069194944</v>
      </c>
      <c r="IS43" s="219">
        <f t="shared" si="9"/>
        <v>14547</v>
      </c>
      <c r="IT43" s="31">
        <f t="shared" si="10"/>
        <v>1228</v>
      </c>
      <c r="IU43" s="31">
        <f t="shared" si="11"/>
        <v>1048</v>
      </c>
      <c r="IV43" s="31">
        <f t="shared" si="12"/>
        <v>551</v>
      </c>
      <c r="IW43" s="31">
        <f t="shared" si="13"/>
        <v>536</v>
      </c>
      <c r="IX43" s="31">
        <f t="shared" si="14"/>
        <v>520</v>
      </c>
      <c r="IY43" s="31">
        <f t="shared" si="15"/>
        <v>123</v>
      </c>
      <c r="IZ43" s="217">
        <v>81</v>
      </c>
      <c r="JA43" s="31">
        <f t="shared" si="16"/>
        <v>44</v>
      </c>
      <c r="JB43" s="220">
        <f t="shared" si="91"/>
        <v>18678</v>
      </c>
    </row>
    <row r="44" spans="1:262">
      <c r="B44" s="63" t="s">
        <v>279</v>
      </c>
      <c r="C44" s="72" t="s">
        <v>39</v>
      </c>
      <c r="D44" s="67">
        <v>94</v>
      </c>
      <c r="E44" s="92">
        <v>1</v>
      </c>
      <c r="F44" s="68">
        <f t="shared" si="92"/>
        <v>102.17391304347827</v>
      </c>
      <c r="G44" s="67">
        <v>16</v>
      </c>
      <c r="H44" s="92">
        <v>1</v>
      </c>
      <c r="I44" s="68">
        <f t="shared" si="93"/>
        <v>94.117647058823522</v>
      </c>
      <c r="J44" s="67">
        <v>13</v>
      </c>
      <c r="K44" s="92">
        <v>1</v>
      </c>
      <c r="L44" s="68">
        <f t="shared" si="136"/>
        <v>92.857142857142861</v>
      </c>
      <c r="M44" s="65"/>
      <c r="N44" s="71"/>
      <c r="O44" s="66"/>
      <c r="P44" s="67">
        <v>474</v>
      </c>
      <c r="Q44" s="92">
        <v>1</v>
      </c>
      <c r="R44" s="68">
        <f t="shared" si="94"/>
        <v>98.136645962732914</v>
      </c>
      <c r="S44" s="67">
        <v>6</v>
      </c>
      <c r="T44" s="92">
        <v>1</v>
      </c>
      <c r="U44" s="68">
        <f t="shared" si="95"/>
        <v>11.111111111111111</v>
      </c>
      <c r="V44" s="67">
        <v>11</v>
      </c>
      <c r="W44" s="92">
        <v>1</v>
      </c>
      <c r="X44" s="68">
        <f t="shared" si="96"/>
        <v>78.571428571428569</v>
      </c>
      <c r="Y44" s="71"/>
      <c r="Z44" s="71"/>
      <c r="AA44" s="66"/>
      <c r="AB44" s="65"/>
      <c r="AC44" s="71"/>
      <c r="AD44" s="66"/>
      <c r="AE44" s="65"/>
      <c r="AF44" s="71"/>
      <c r="AG44" s="66"/>
      <c r="AH44" s="65"/>
      <c r="AI44" s="71"/>
      <c r="AJ44" s="66"/>
      <c r="AK44" s="65"/>
      <c r="AL44" s="71"/>
      <c r="AM44" s="68"/>
      <c r="AN44" s="65"/>
      <c r="AO44" s="71"/>
      <c r="AP44" s="66"/>
      <c r="AQ44" s="65"/>
      <c r="AR44" s="71"/>
      <c r="AS44" s="68"/>
      <c r="AT44" s="67">
        <v>1048</v>
      </c>
      <c r="AU44" s="92">
        <v>1</v>
      </c>
      <c r="AV44" s="68">
        <f t="shared" si="98"/>
        <v>99.619771863117862</v>
      </c>
      <c r="AW44" s="67">
        <v>102</v>
      </c>
      <c r="AX44" s="92">
        <v>1</v>
      </c>
      <c r="AY44" s="68">
        <f t="shared" si="99"/>
        <v>98.076923076923066</v>
      </c>
      <c r="AZ44" s="67">
        <v>87</v>
      </c>
      <c r="BA44" s="92">
        <v>1</v>
      </c>
      <c r="BB44" s="68">
        <f t="shared" si="100"/>
        <v>120.83333333333333</v>
      </c>
      <c r="BC44" s="65"/>
      <c r="BD44" s="71"/>
      <c r="BE44" s="66"/>
      <c r="BF44" s="65"/>
      <c r="BG44" s="71"/>
      <c r="BH44" s="66"/>
      <c r="BI44" s="65"/>
      <c r="BJ44" s="71"/>
      <c r="BK44" s="66"/>
      <c r="BL44" s="65"/>
      <c r="BM44" s="71"/>
      <c r="BN44" s="66"/>
      <c r="BO44" s="67">
        <v>878</v>
      </c>
      <c r="BP44" s="92">
        <v>1</v>
      </c>
      <c r="BQ44" s="68">
        <f t="shared" si="101"/>
        <v>93.803418803418808</v>
      </c>
      <c r="BR44" s="67">
        <v>60</v>
      </c>
      <c r="BS44" s="92">
        <v>1</v>
      </c>
      <c r="BT44" s="68">
        <f t="shared" si="102"/>
        <v>103.44827586206897</v>
      </c>
      <c r="BU44" s="67">
        <v>29</v>
      </c>
      <c r="BV44" s="92">
        <v>1</v>
      </c>
      <c r="BW44" s="68">
        <f t="shared" si="103"/>
        <v>53.703703703703709</v>
      </c>
      <c r="BX44" s="65"/>
      <c r="BY44" s="71"/>
      <c r="BZ44" s="66"/>
      <c r="CA44" s="65"/>
      <c r="CB44" s="71"/>
      <c r="CC44" s="66"/>
      <c r="CD44" s="65"/>
      <c r="CE44" s="71"/>
      <c r="CF44" s="66"/>
      <c r="CG44" s="67">
        <v>470</v>
      </c>
      <c r="CH44" s="92">
        <v>1</v>
      </c>
      <c r="CI44" s="68">
        <f t="shared" si="104"/>
        <v>95.334685598377277</v>
      </c>
      <c r="CJ44" s="67">
        <v>15</v>
      </c>
      <c r="CK44" s="92">
        <v>1</v>
      </c>
      <c r="CL44" s="68">
        <f t="shared" si="105"/>
        <v>78.94736842105263</v>
      </c>
      <c r="CM44" s="65"/>
      <c r="CN44" s="65"/>
      <c r="CO44" s="66"/>
      <c r="CP44" s="67">
        <v>79</v>
      </c>
      <c r="CQ44" s="92">
        <v>1</v>
      </c>
      <c r="CR44" s="68">
        <f t="shared" si="107"/>
        <v>97.53086419753086</v>
      </c>
      <c r="CS44" s="67">
        <v>47</v>
      </c>
      <c r="CT44" s="92">
        <v>1</v>
      </c>
      <c r="CU44" s="68">
        <f t="shared" si="108"/>
        <v>106.81818181818181</v>
      </c>
      <c r="CV44" s="65"/>
      <c r="CW44" s="71"/>
      <c r="CX44" s="66"/>
      <c r="CY44" s="65"/>
      <c r="CZ44" s="71"/>
      <c r="DA44" s="66"/>
      <c r="DB44" s="65"/>
      <c r="DC44" s="71"/>
      <c r="DD44" s="66"/>
      <c r="DE44" s="67">
        <v>419</v>
      </c>
      <c r="DF44" s="92">
        <v>1</v>
      </c>
      <c r="DG44" s="68">
        <f t="shared" si="109"/>
        <v>90.889370932754872</v>
      </c>
      <c r="DH44" s="67">
        <v>54</v>
      </c>
      <c r="DI44" s="92">
        <v>1</v>
      </c>
      <c r="DJ44" s="68">
        <f t="shared" si="110"/>
        <v>101.88679245283019</v>
      </c>
      <c r="DK44" s="65"/>
      <c r="DL44" s="65"/>
      <c r="DM44" s="66"/>
      <c r="DN44" s="67">
        <v>20</v>
      </c>
      <c r="DO44" s="92">
        <v>1</v>
      </c>
      <c r="DP44" s="68">
        <f t="shared" si="56"/>
        <v>90.909090909090907</v>
      </c>
      <c r="DQ44" s="65"/>
      <c r="DR44" s="65"/>
      <c r="DS44" s="66"/>
      <c r="DT44" s="67">
        <v>88</v>
      </c>
      <c r="DU44" s="92">
        <v>1</v>
      </c>
      <c r="DV44" s="68">
        <f t="shared" si="111"/>
        <v>94.623655913978496</v>
      </c>
      <c r="DW44" s="65"/>
      <c r="DX44" s="65"/>
      <c r="DY44" s="68" t="e">
        <f t="shared" si="112"/>
        <v>#DIV/0!</v>
      </c>
      <c r="DZ44" s="66"/>
      <c r="EA44" s="66"/>
      <c r="EB44" s="66"/>
      <c r="EC44" s="67">
        <v>81</v>
      </c>
      <c r="ED44" s="92">
        <v>1</v>
      </c>
      <c r="EE44" s="68">
        <f t="shared" si="113"/>
        <v>80.198019801980209</v>
      </c>
      <c r="EF44" s="67">
        <v>611</v>
      </c>
      <c r="EG44" s="92">
        <v>1</v>
      </c>
      <c r="EH44" s="68">
        <f t="shared" si="114"/>
        <v>92.575757575757578</v>
      </c>
      <c r="EI44" s="65"/>
      <c r="EJ44" s="65"/>
      <c r="EK44" s="66"/>
      <c r="EL44" s="67">
        <v>81</v>
      </c>
      <c r="EM44" s="92">
        <v>1</v>
      </c>
      <c r="EN44" s="68">
        <f t="shared" si="115"/>
        <v>100</v>
      </c>
      <c r="EO44" s="67">
        <v>11</v>
      </c>
      <c r="EP44" s="92">
        <v>1</v>
      </c>
      <c r="EQ44" s="68">
        <f t="shared" si="116"/>
        <v>61.111111111111114</v>
      </c>
      <c r="ER44" s="65"/>
      <c r="ES44" s="65"/>
      <c r="ET44" s="66"/>
      <c r="EU44" s="67">
        <v>92</v>
      </c>
      <c r="EV44" s="92">
        <v>1</v>
      </c>
      <c r="EW44" s="68">
        <f t="shared" si="118"/>
        <v>92.929292929292927</v>
      </c>
      <c r="EX44" s="67">
        <v>15</v>
      </c>
      <c r="EY44" s="92">
        <v>1</v>
      </c>
      <c r="EZ44" s="66"/>
      <c r="FA44" s="67">
        <v>9125</v>
      </c>
      <c r="FB44" s="92">
        <v>1</v>
      </c>
      <c r="FC44" s="68">
        <f t="shared" si="119"/>
        <v>98.478307791927477</v>
      </c>
      <c r="FD44" s="67">
        <v>144</v>
      </c>
      <c r="FE44" s="92">
        <v>1</v>
      </c>
      <c r="FF44" s="68">
        <f t="shared" si="120"/>
        <v>101.40845070422534</v>
      </c>
      <c r="FG44" s="67">
        <v>55</v>
      </c>
      <c r="FH44" s="92">
        <v>1</v>
      </c>
      <c r="FI44" s="68">
        <f t="shared" si="121"/>
        <v>64.705882352941174</v>
      </c>
      <c r="FJ44" s="67">
        <v>67</v>
      </c>
      <c r="FK44" s="92">
        <v>1</v>
      </c>
      <c r="FL44" s="68">
        <f t="shared" si="122"/>
        <v>80.722891566265062</v>
      </c>
      <c r="FM44" s="67">
        <v>36</v>
      </c>
      <c r="FN44" s="92">
        <v>1</v>
      </c>
      <c r="FO44" s="68">
        <f t="shared" si="123"/>
        <v>189.4736842105263</v>
      </c>
      <c r="FP44" s="67">
        <v>82</v>
      </c>
      <c r="FQ44" s="92">
        <v>1</v>
      </c>
      <c r="FR44" s="68">
        <f t="shared" ref="FR44:FR52" si="139">SUM(FP44/FP43*100)</f>
        <v>84.536082474226802</v>
      </c>
      <c r="FS44" s="67">
        <v>1035</v>
      </c>
      <c r="FT44" s="92">
        <v>1</v>
      </c>
      <c r="FU44" s="68">
        <f t="shared" si="124"/>
        <v>96.638655462184872</v>
      </c>
      <c r="FV44" s="67">
        <v>1547</v>
      </c>
      <c r="FW44" s="92">
        <v>1</v>
      </c>
      <c r="FX44" s="68">
        <f t="shared" si="125"/>
        <v>104.52702702702703</v>
      </c>
      <c r="FY44" s="67">
        <v>493</v>
      </c>
      <c r="FZ44" s="92">
        <v>1</v>
      </c>
      <c r="GA44" s="68">
        <f t="shared" si="138"/>
        <v>79.902755267423004</v>
      </c>
      <c r="GB44" s="65"/>
      <c r="GC44" s="65"/>
      <c r="GD44" s="66"/>
      <c r="GE44" s="65"/>
      <c r="GF44" s="65"/>
      <c r="GG44" s="66"/>
      <c r="GH44" s="67">
        <v>5</v>
      </c>
      <c r="GI44" s="92">
        <v>1</v>
      </c>
      <c r="GJ44" s="68">
        <f t="shared" si="126"/>
        <v>100</v>
      </c>
      <c r="GK44" s="67">
        <v>67</v>
      </c>
      <c r="GL44" s="92">
        <v>1</v>
      </c>
      <c r="GM44" s="68">
        <f t="shared" si="46"/>
        <v>119.64285714285714</v>
      </c>
      <c r="GN44" s="65"/>
      <c r="GO44" s="65"/>
      <c r="GP44" s="66"/>
      <c r="GQ44" s="67">
        <v>101</v>
      </c>
      <c r="GR44" s="92">
        <v>1</v>
      </c>
      <c r="GS44" s="68">
        <f t="shared" si="42"/>
        <v>80.800000000000011</v>
      </c>
      <c r="GT44" s="65"/>
      <c r="GU44" s="65"/>
      <c r="GV44" s="68"/>
      <c r="GW44" s="65"/>
      <c r="GX44" s="65"/>
      <c r="GY44" s="66"/>
      <c r="GZ44" s="67">
        <v>1</v>
      </c>
      <c r="HA44" s="92">
        <v>1</v>
      </c>
      <c r="HB44" s="68" t="e">
        <f t="shared" si="127"/>
        <v>#DIV/0!</v>
      </c>
      <c r="HC44" s="67">
        <v>6</v>
      </c>
      <c r="HD44" s="92">
        <v>1</v>
      </c>
      <c r="HE44" s="68">
        <f t="shared" si="128"/>
        <v>85.714285714285708</v>
      </c>
      <c r="HF44" s="65"/>
      <c r="HG44" s="65"/>
      <c r="HH44" s="68"/>
      <c r="HI44" s="67">
        <v>399</v>
      </c>
      <c r="HJ44" s="92">
        <v>1</v>
      </c>
      <c r="HK44" s="68">
        <f t="shared" si="129"/>
        <v>90.271493212669682</v>
      </c>
      <c r="HL44" s="65"/>
      <c r="HM44" s="65"/>
      <c r="HN44" s="66"/>
      <c r="HO44" s="65"/>
      <c r="HP44" s="65"/>
      <c r="HQ44" s="66"/>
      <c r="HR44" s="65"/>
      <c r="HS44" s="65"/>
      <c r="HT44" s="66"/>
      <c r="HU44" s="65"/>
      <c r="HV44" s="65"/>
      <c r="HW44" s="66"/>
      <c r="HX44" s="65"/>
      <c r="HY44" s="65"/>
      <c r="HZ44" s="66"/>
      <c r="IA44" s="65"/>
      <c r="IB44" s="65"/>
      <c r="IC44" s="68" t="e">
        <f t="shared" si="131"/>
        <v>#DIV/0!</v>
      </c>
      <c r="ID44" s="69"/>
      <c r="IE44" s="98">
        <f t="shared" si="1"/>
        <v>18064</v>
      </c>
      <c r="IF44" s="100">
        <f t="shared" si="2"/>
        <v>41</v>
      </c>
      <c r="IG44" s="86">
        <f t="shared" si="132"/>
        <v>96.71271014027198</v>
      </c>
      <c r="IH44" s="69"/>
      <c r="II44" s="70">
        <f t="shared" si="3"/>
        <v>12634</v>
      </c>
      <c r="IJ44" s="70">
        <f t="shared" si="4"/>
        <v>9</v>
      </c>
      <c r="IK44" s="86">
        <f t="shared" si="133"/>
        <v>97.877285404400368</v>
      </c>
      <c r="IL44" s="70">
        <f t="shared" si="5"/>
        <v>1710</v>
      </c>
      <c r="IM44" s="70">
        <f t="shared" si="6"/>
        <v>6</v>
      </c>
      <c r="IN44" s="86">
        <f t="shared" si="134"/>
        <v>102.57948410317937</v>
      </c>
      <c r="IO44" s="70">
        <f t="shared" si="7"/>
        <v>1285</v>
      </c>
      <c r="IP44" s="70">
        <f t="shared" si="8"/>
        <v>7</v>
      </c>
      <c r="IQ44" s="86">
        <f t="shared" si="135"/>
        <v>93.590677348871083</v>
      </c>
      <c r="IS44" s="219">
        <f t="shared" si="9"/>
        <v>14142</v>
      </c>
      <c r="IT44" s="31">
        <f t="shared" si="10"/>
        <v>1237</v>
      </c>
      <c r="IU44" s="31">
        <f t="shared" si="11"/>
        <v>967</v>
      </c>
      <c r="IV44" s="31">
        <f t="shared" si="12"/>
        <v>491</v>
      </c>
      <c r="IW44" s="31">
        <f t="shared" si="13"/>
        <v>493</v>
      </c>
      <c r="IX44" s="31">
        <f t="shared" si="14"/>
        <v>485</v>
      </c>
      <c r="IY44" s="31">
        <f t="shared" si="15"/>
        <v>123</v>
      </c>
      <c r="IZ44" s="217">
        <v>79</v>
      </c>
      <c r="JA44" s="31">
        <f t="shared" si="16"/>
        <v>47</v>
      </c>
      <c r="JB44" s="220">
        <f t="shared" si="91"/>
        <v>18064</v>
      </c>
    </row>
    <row r="45" spans="1:262">
      <c r="B45" s="63" t="s">
        <v>280</v>
      </c>
      <c r="C45" s="72" t="s">
        <v>40</v>
      </c>
      <c r="D45" s="67">
        <v>98</v>
      </c>
      <c r="E45" s="92">
        <v>1</v>
      </c>
      <c r="F45" s="68">
        <f t="shared" si="92"/>
        <v>104.25531914893618</v>
      </c>
      <c r="G45" s="67">
        <v>15</v>
      </c>
      <c r="H45" s="92">
        <v>1</v>
      </c>
      <c r="I45" s="68">
        <f t="shared" si="93"/>
        <v>93.75</v>
      </c>
      <c r="J45" s="67">
        <v>12</v>
      </c>
      <c r="K45" s="92">
        <v>1</v>
      </c>
      <c r="L45" s="68">
        <f t="shared" si="136"/>
        <v>92.307692307692307</v>
      </c>
      <c r="M45" s="65"/>
      <c r="N45" s="71"/>
      <c r="O45" s="66"/>
      <c r="P45" s="67">
        <v>414</v>
      </c>
      <c r="Q45" s="92">
        <v>1</v>
      </c>
      <c r="R45" s="68">
        <f t="shared" si="94"/>
        <v>87.341772151898738</v>
      </c>
      <c r="S45" s="73"/>
      <c r="T45" s="96"/>
      <c r="U45" s="68">
        <f t="shared" si="95"/>
        <v>0</v>
      </c>
      <c r="V45" s="67">
        <v>11</v>
      </c>
      <c r="W45" s="92">
        <v>1</v>
      </c>
      <c r="X45" s="68">
        <f t="shared" si="96"/>
        <v>100</v>
      </c>
      <c r="Y45" s="71"/>
      <c r="Z45" s="71"/>
      <c r="AA45" s="66"/>
      <c r="AB45" s="65"/>
      <c r="AC45" s="71"/>
      <c r="AD45" s="66"/>
      <c r="AE45" s="65"/>
      <c r="AF45" s="71"/>
      <c r="AG45" s="66"/>
      <c r="AH45" s="65"/>
      <c r="AI45" s="71"/>
      <c r="AJ45" s="66"/>
      <c r="AK45" s="65"/>
      <c r="AL45" s="71"/>
      <c r="AM45" s="68"/>
      <c r="AN45" s="65"/>
      <c r="AO45" s="71"/>
      <c r="AP45" s="66"/>
      <c r="AQ45" s="65"/>
      <c r="AR45" s="71"/>
      <c r="AS45" s="68"/>
      <c r="AT45" s="67">
        <v>967</v>
      </c>
      <c r="AU45" s="92">
        <v>1</v>
      </c>
      <c r="AV45" s="68">
        <f t="shared" si="98"/>
        <v>92.270992366412216</v>
      </c>
      <c r="AW45" s="67">
        <v>95</v>
      </c>
      <c r="AX45" s="92">
        <v>1</v>
      </c>
      <c r="AY45" s="68">
        <f t="shared" si="99"/>
        <v>93.137254901960787</v>
      </c>
      <c r="AZ45" s="67">
        <v>85</v>
      </c>
      <c r="BA45" s="92">
        <v>1</v>
      </c>
      <c r="BB45" s="68">
        <f t="shared" si="100"/>
        <v>97.701149425287355</v>
      </c>
      <c r="BC45" s="65"/>
      <c r="BD45" s="71"/>
      <c r="BE45" s="66"/>
      <c r="BF45" s="65"/>
      <c r="BG45" s="71"/>
      <c r="BH45" s="66"/>
      <c r="BI45" s="65"/>
      <c r="BJ45" s="71"/>
      <c r="BK45" s="66"/>
      <c r="BL45" s="65"/>
      <c r="BM45" s="71"/>
      <c r="BN45" s="66"/>
      <c r="BO45" s="67">
        <v>737</v>
      </c>
      <c r="BP45" s="92">
        <v>1</v>
      </c>
      <c r="BQ45" s="68">
        <f t="shared" si="101"/>
        <v>83.940774487471529</v>
      </c>
      <c r="BR45" s="67">
        <v>54</v>
      </c>
      <c r="BS45" s="92">
        <v>1</v>
      </c>
      <c r="BT45" s="68">
        <f t="shared" si="102"/>
        <v>90</v>
      </c>
      <c r="BU45" s="67">
        <v>32</v>
      </c>
      <c r="BV45" s="92">
        <v>1</v>
      </c>
      <c r="BW45" s="68">
        <f t="shared" si="103"/>
        <v>110.34482758620689</v>
      </c>
      <c r="BX45" s="65"/>
      <c r="BY45" s="71"/>
      <c r="BZ45" s="66"/>
      <c r="CA45" s="65"/>
      <c r="CB45" s="71"/>
      <c r="CC45" s="66"/>
      <c r="CD45" s="65"/>
      <c r="CE45" s="71"/>
      <c r="CF45" s="66"/>
      <c r="CG45" s="67">
        <v>493</v>
      </c>
      <c r="CH45" s="92">
        <v>1</v>
      </c>
      <c r="CI45" s="68">
        <f t="shared" si="104"/>
        <v>104.8936170212766</v>
      </c>
      <c r="CJ45" s="65"/>
      <c r="CK45" s="65"/>
      <c r="CL45" s="68">
        <f t="shared" si="105"/>
        <v>0</v>
      </c>
      <c r="CM45" s="65"/>
      <c r="CN45" s="65"/>
      <c r="CO45" s="66"/>
      <c r="CP45" s="67">
        <v>79</v>
      </c>
      <c r="CQ45" s="92">
        <v>1</v>
      </c>
      <c r="CR45" s="68">
        <f t="shared" si="107"/>
        <v>100</v>
      </c>
      <c r="CS45" s="67">
        <v>37</v>
      </c>
      <c r="CT45" s="92">
        <v>1</v>
      </c>
      <c r="CU45" s="68">
        <f t="shared" si="108"/>
        <v>78.723404255319153</v>
      </c>
      <c r="CV45" s="65"/>
      <c r="CW45" s="71"/>
      <c r="CX45" s="66"/>
      <c r="CY45" s="65"/>
      <c r="CZ45" s="71"/>
      <c r="DA45" s="66"/>
      <c r="DB45" s="65"/>
      <c r="DC45" s="71"/>
      <c r="DD45" s="66"/>
      <c r="DE45" s="67">
        <v>391</v>
      </c>
      <c r="DF45" s="92">
        <v>1</v>
      </c>
      <c r="DG45" s="68">
        <f t="shared" si="109"/>
        <v>93.317422434367529</v>
      </c>
      <c r="DH45" s="67">
        <v>49</v>
      </c>
      <c r="DI45" s="92">
        <v>1</v>
      </c>
      <c r="DJ45" s="68">
        <f t="shared" si="110"/>
        <v>90.740740740740748</v>
      </c>
      <c r="DK45" s="65"/>
      <c r="DL45" s="65"/>
      <c r="DM45" s="66"/>
      <c r="DN45" s="67">
        <v>25</v>
      </c>
      <c r="DO45" s="92">
        <v>1</v>
      </c>
      <c r="DP45" s="68">
        <f t="shared" si="56"/>
        <v>125</v>
      </c>
      <c r="DQ45" s="65"/>
      <c r="DR45" s="65"/>
      <c r="DS45" s="66"/>
      <c r="DT45" s="67">
        <v>87</v>
      </c>
      <c r="DU45" s="92">
        <v>1</v>
      </c>
      <c r="DV45" s="68">
        <f t="shared" si="111"/>
        <v>98.86363636363636</v>
      </c>
      <c r="DW45" s="65"/>
      <c r="DX45" s="65"/>
      <c r="DY45" s="68" t="e">
        <f t="shared" si="112"/>
        <v>#DIV/0!</v>
      </c>
      <c r="DZ45" s="66"/>
      <c r="EA45" s="66"/>
      <c r="EB45" s="66"/>
      <c r="EC45" s="67">
        <v>82</v>
      </c>
      <c r="ED45" s="92">
        <v>1</v>
      </c>
      <c r="EE45" s="68">
        <f t="shared" si="113"/>
        <v>101.23456790123457</v>
      </c>
      <c r="EF45" s="67">
        <v>468</v>
      </c>
      <c r="EG45" s="92">
        <v>1</v>
      </c>
      <c r="EH45" s="68">
        <f t="shared" si="114"/>
        <v>76.59574468085107</v>
      </c>
      <c r="EI45" s="65"/>
      <c r="EJ45" s="65"/>
      <c r="EK45" s="66"/>
      <c r="EL45" s="67">
        <v>77</v>
      </c>
      <c r="EM45" s="92">
        <v>1</v>
      </c>
      <c r="EN45" s="68">
        <f t="shared" si="115"/>
        <v>95.061728395061735</v>
      </c>
      <c r="EO45" s="65"/>
      <c r="EP45" s="65"/>
      <c r="EQ45" s="68">
        <f t="shared" si="116"/>
        <v>0</v>
      </c>
      <c r="ER45" s="65"/>
      <c r="ES45" s="65"/>
      <c r="ET45" s="66"/>
      <c r="EU45" s="67">
        <v>86</v>
      </c>
      <c r="EV45" s="92">
        <v>1</v>
      </c>
      <c r="EW45" s="68">
        <f t="shared" si="118"/>
        <v>93.478260869565219</v>
      </c>
      <c r="EX45" s="67">
        <v>146</v>
      </c>
      <c r="EY45" s="92">
        <v>1</v>
      </c>
      <c r="EZ45" s="68">
        <f t="shared" ref="EZ45:EZ52" si="140">SUM(EX45/EX44*100)</f>
        <v>973.33333333333326</v>
      </c>
      <c r="FA45" s="67">
        <v>8848</v>
      </c>
      <c r="FB45" s="92">
        <v>1</v>
      </c>
      <c r="FC45" s="68">
        <f t="shared" si="119"/>
        <v>96.964383561643842</v>
      </c>
      <c r="FD45" s="67">
        <v>135</v>
      </c>
      <c r="FE45" s="92">
        <v>1</v>
      </c>
      <c r="FF45" s="68">
        <f t="shared" si="120"/>
        <v>93.75</v>
      </c>
      <c r="FG45" s="67">
        <v>52</v>
      </c>
      <c r="FH45" s="92">
        <v>1</v>
      </c>
      <c r="FI45" s="68">
        <f t="shared" si="121"/>
        <v>94.545454545454547</v>
      </c>
      <c r="FJ45" s="67">
        <v>68</v>
      </c>
      <c r="FK45" s="92">
        <v>1</v>
      </c>
      <c r="FL45" s="68">
        <f t="shared" si="122"/>
        <v>101.49253731343283</v>
      </c>
      <c r="FM45" s="67">
        <v>37</v>
      </c>
      <c r="FN45" s="92">
        <v>1</v>
      </c>
      <c r="FO45" s="68">
        <f t="shared" si="123"/>
        <v>102.77777777777777</v>
      </c>
      <c r="FP45" s="67">
        <v>78</v>
      </c>
      <c r="FQ45" s="92">
        <v>1</v>
      </c>
      <c r="FR45" s="68">
        <f t="shared" si="139"/>
        <v>95.121951219512198</v>
      </c>
      <c r="FS45" s="67">
        <v>1035</v>
      </c>
      <c r="FT45" s="92">
        <v>1</v>
      </c>
      <c r="FU45" s="68">
        <f t="shared" si="124"/>
        <v>100</v>
      </c>
      <c r="FV45" s="67">
        <v>1554</v>
      </c>
      <c r="FW45" s="92">
        <v>1</v>
      </c>
      <c r="FX45" s="68">
        <f t="shared" si="125"/>
        <v>100.4524886877828</v>
      </c>
      <c r="FY45" s="67">
        <v>463</v>
      </c>
      <c r="FZ45" s="92">
        <v>1</v>
      </c>
      <c r="GA45" s="68">
        <f t="shared" si="138"/>
        <v>93.914807302231239</v>
      </c>
      <c r="GB45" s="65"/>
      <c r="GC45" s="65"/>
      <c r="GD45" s="66"/>
      <c r="GE45" s="65"/>
      <c r="GF45" s="65"/>
      <c r="GG45" s="66"/>
      <c r="GH45" s="65"/>
      <c r="GI45" s="65"/>
      <c r="GJ45" s="68">
        <f t="shared" si="126"/>
        <v>0</v>
      </c>
      <c r="GK45" s="67">
        <v>42</v>
      </c>
      <c r="GL45" s="92">
        <v>1</v>
      </c>
      <c r="GM45" s="68">
        <f t="shared" si="46"/>
        <v>62.68656716417911</v>
      </c>
      <c r="GN45" s="65"/>
      <c r="GO45" s="65"/>
      <c r="GP45" s="66"/>
      <c r="GQ45" s="67">
        <v>77</v>
      </c>
      <c r="GR45" s="92">
        <v>1</v>
      </c>
      <c r="GS45" s="68">
        <f t="shared" si="42"/>
        <v>76.237623762376245</v>
      </c>
      <c r="GT45" s="65"/>
      <c r="GU45" s="65"/>
      <c r="GV45" s="68"/>
      <c r="GW45" s="65"/>
      <c r="GX45" s="65"/>
      <c r="GY45" s="66"/>
      <c r="GZ45" s="67">
        <v>37</v>
      </c>
      <c r="HA45" s="92">
        <v>1</v>
      </c>
      <c r="HB45" s="68">
        <f t="shared" si="127"/>
        <v>3700</v>
      </c>
      <c r="HC45" s="73"/>
      <c r="HD45" s="73"/>
      <c r="HE45" s="68">
        <f t="shared" si="128"/>
        <v>0</v>
      </c>
      <c r="HF45" s="65"/>
      <c r="HG45" s="65"/>
      <c r="HH45" s="68"/>
      <c r="HI45" s="67">
        <v>386</v>
      </c>
      <c r="HJ45" s="92">
        <v>1</v>
      </c>
      <c r="HK45" s="68">
        <f t="shared" si="129"/>
        <v>96.741854636591469</v>
      </c>
      <c r="HL45" s="65"/>
      <c r="HM45" s="65"/>
      <c r="HN45" s="66"/>
      <c r="HO45" s="65"/>
      <c r="HP45" s="65"/>
      <c r="HQ45" s="66"/>
      <c r="HR45" s="65"/>
      <c r="HS45" s="65"/>
      <c r="HT45" s="66"/>
      <c r="HU45" s="65"/>
      <c r="HV45" s="65"/>
      <c r="HW45" s="66"/>
      <c r="HX45" s="65"/>
      <c r="HY45" s="65"/>
      <c r="HZ45" s="66"/>
      <c r="IA45" s="65"/>
      <c r="IB45" s="65"/>
      <c r="IC45" s="68" t="e">
        <f t="shared" si="131"/>
        <v>#DIV/0!</v>
      </c>
      <c r="ID45" s="69"/>
      <c r="IE45" s="98">
        <f t="shared" si="1"/>
        <v>17352</v>
      </c>
      <c r="IF45" s="100">
        <f t="shared" si="2"/>
        <v>36</v>
      </c>
      <c r="IG45" s="86">
        <f t="shared" si="132"/>
        <v>96.058458813108956</v>
      </c>
      <c r="IH45" s="69"/>
      <c r="II45" s="70">
        <f t="shared" si="3"/>
        <v>12064</v>
      </c>
      <c r="IJ45" s="70">
        <f t="shared" si="4"/>
        <v>9</v>
      </c>
      <c r="IK45" s="86">
        <f t="shared" si="133"/>
        <v>95.488364730093394</v>
      </c>
      <c r="IL45" s="70">
        <f t="shared" si="5"/>
        <v>1722</v>
      </c>
      <c r="IM45" s="70">
        <f t="shared" si="6"/>
        <v>6</v>
      </c>
      <c r="IN45" s="86">
        <f t="shared" si="134"/>
        <v>100.70175438596492</v>
      </c>
      <c r="IO45" s="70">
        <f t="shared" si="7"/>
        <v>1245</v>
      </c>
      <c r="IP45" s="70">
        <f t="shared" si="8"/>
        <v>5</v>
      </c>
      <c r="IQ45" s="86">
        <f t="shared" si="135"/>
        <v>96.887159533073927</v>
      </c>
      <c r="IS45" s="219">
        <f t="shared" si="9"/>
        <v>13758</v>
      </c>
      <c r="IT45" s="31">
        <f t="shared" si="10"/>
        <v>1147</v>
      </c>
      <c r="IU45" s="31">
        <f t="shared" si="11"/>
        <v>823</v>
      </c>
      <c r="IV45" s="31">
        <f t="shared" si="12"/>
        <v>425</v>
      </c>
      <c r="IW45" s="31">
        <f t="shared" si="13"/>
        <v>465</v>
      </c>
      <c r="IX45" s="31">
        <f t="shared" si="14"/>
        <v>493</v>
      </c>
      <c r="IY45" s="31">
        <f t="shared" si="15"/>
        <v>125</v>
      </c>
      <c r="IZ45" s="217">
        <v>79</v>
      </c>
      <c r="JA45" s="31">
        <f t="shared" si="16"/>
        <v>37</v>
      </c>
      <c r="JB45" s="220">
        <f t="shared" si="91"/>
        <v>17352</v>
      </c>
    </row>
    <row r="46" spans="1:262">
      <c r="B46" s="63" t="s">
        <v>281</v>
      </c>
      <c r="C46" s="72" t="s">
        <v>41</v>
      </c>
      <c r="D46" s="67">
        <v>101</v>
      </c>
      <c r="E46" s="92">
        <v>1</v>
      </c>
      <c r="F46" s="68">
        <f t="shared" si="92"/>
        <v>103.0612244897959</v>
      </c>
      <c r="G46" s="67">
        <v>13</v>
      </c>
      <c r="H46" s="92">
        <v>1</v>
      </c>
      <c r="I46" s="68">
        <f t="shared" si="93"/>
        <v>86.666666666666671</v>
      </c>
      <c r="J46" s="67">
        <v>14</v>
      </c>
      <c r="K46" s="92">
        <v>1</v>
      </c>
      <c r="L46" s="68">
        <f t="shared" si="136"/>
        <v>116.66666666666667</v>
      </c>
      <c r="M46" s="65"/>
      <c r="N46" s="71"/>
      <c r="O46" s="66"/>
      <c r="P46" s="67">
        <v>450</v>
      </c>
      <c r="Q46" s="92">
        <v>1</v>
      </c>
      <c r="R46" s="68">
        <f t="shared" si="94"/>
        <v>108.69565217391303</v>
      </c>
      <c r="S46" s="73"/>
      <c r="T46" s="96"/>
      <c r="U46" s="68" t="e">
        <f t="shared" si="95"/>
        <v>#DIV/0!</v>
      </c>
      <c r="V46" s="67">
        <v>10</v>
      </c>
      <c r="W46" s="92">
        <v>1</v>
      </c>
      <c r="X46" s="68">
        <f t="shared" si="96"/>
        <v>90.909090909090907</v>
      </c>
      <c r="Y46" s="71"/>
      <c r="Z46" s="71"/>
      <c r="AA46" s="66"/>
      <c r="AB46" s="65"/>
      <c r="AC46" s="71"/>
      <c r="AD46" s="66"/>
      <c r="AE46" s="65"/>
      <c r="AF46" s="71"/>
      <c r="AG46" s="66"/>
      <c r="AH46" s="65"/>
      <c r="AI46" s="71"/>
      <c r="AJ46" s="66"/>
      <c r="AK46" s="65"/>
      <c r="AL46" s="71"/>
      <c r="AM46" s="68"/>
      <c r="AN46" s="65"/>
      <c r="AO46" s="71"/>
      <c r="AP46" s="66"/>
      <c r="AQ46" s="65"/>
      <c r="AR46" s="71"/>
      <c r="AS46" s="68"/>
      <c r="AT46" s="67">
        <v>1035</v>
      </c>
      <c r="AU46" s="92">
        <v>1</v>
      </c>
      <c r="AV46" s="68">
        <f t="shared" si="98"/>
        <v>107.03205791106515</v>
      </c>
      <c r="AW46" s="67">
        <v>92</v>
      </c>
      <c r="AX46" s="92">
        <v>1</v>
      </c>
      <c r="AY46" s="68">
        <f t="shared" si="99"/>
        <v>96.84210526315789</v>
      </c>
      <c r="AZ46" s="67">
        <v>92</v>
      </c>
      <c r="BA46" s="92">
        <v>1</v>
      </c>
      <c r="BB46" s="68">
        <f t="shared" si="100"/>
        <v>108.23529411764706</v>
      </c>
      <c r="BC46" s="65"/>
      <c r="BD46" s="71"/>
      <c r="BE46" s="66"/>
      <c r="BF46" s="65"/>
      <c r="BG46" s="71"/>
      <c r="BH46" s="66"/>
      <c r="BI46" s="65"/>
      <c r="BJ46" s="71"/>
      <c r="BK46" s="66"/>
      <c r="BL46" s="65"/>
      <c r="BM46" s="71"/>
      <c r="BN46" s="66"/>
      <c r="BO46" s="67">
        <v>850</v>
      </c>
      <c r="BP46" s="92">
        <v>1</v>
      </c>
      <c r="BQ46" s="68">
        <f t="shared" si="101"/>
        <v>115.33242876526459</v>
      </c>
      <c r="BR46" s="67">
        <v>61</v>
      </c>
      <c r="BS46" s="92">
        <v>1</v>
      </c>
      <c r="BT46" s="68">
        <f t="shared" si="102"/>
        <v>112.96296296296295</v>
      </c>
      <c r="BU46" s="67">
        <v>50</v>
      </c>
      <c r="BV46" s="92">
        <v>1</v>
      </c>
      <c r="BW46" s="68">
        <f t="shared" si="103"/>
        <v>156.25</v>
      </c>
      <c r="BX46" s="65"/>
      <c r="BY46" s="71"/>
      <c r="BZ46" s="66"/>
      <c r="CA46" s="65"/>
      <c r="CB46" s="71"/>
      <c r="CC46" s="66"/>
      <c r="CD46" s="65"/>
      <c r="CE46" s="71"/>
      <c r="CF46" s="66"/>
      <c r="CG46" s="67">
        <v>504</v>
      </c>
      <c r="CH46" s="92">
        <v>1</v>
      </c>
      <c r="CI46" s="68">
        <f t="shared" si="104"/>
        <v>102.23123732251523</v>
      </c>
      <c r="CJ46" s="65"/>
      <c r="CK46" s="65"/>
      <c r="CL46" s="66"/>
      <c r="CM46" s="65"/>
      <c r="CN46" s="65"/>
      <c r="CO46" s="66"/>
      <c r="CP46" s="67">
        <v>83</v>
      </c>
      <c r="CQ46" s="92">
        <v>1</v>
      </c>
      <c r="CR46" s="68">
        <f t="shared" si="107"/>
        <v>105.0632911392405</v>
      </c>
      <c r="CS46" s="67">
        <v>42</v>
      </c>
      <c r="CT46" s="92">
        <v>1</v>
      </c>
      <c r="CU46" s="68">
        <f t="shared" si="108"/>
        <v>113.51351351351352</v>
      </c>
      <c r="CV46" s="65"/>
      <c r="CW46" s="71"/>
      <c r="CX46" s="66"/>
      <c r="CY46" s="65"/>
      <c r="CZ46" s="71"/>
      <c r="DA46" s="66"/>
      <c r="DB46" s="65"/>
      <c r="DC46" s="71"/>
      <c r="DD46" s="66"/>
      <c r="DE46" s="67">
        <v>417</v>
      </c>
      <c r="DF46" s="92">
        <v>1</v>
      </c>
      <c r="DG46" s="68">
        <f t="shared" si="109"/>
        <v>106.64961636828644</v>
      </c>
      <c r="DH46" s="67">
        <v>56</v>
      </c>
      <c r="DI46" s="92">
        <v>1</v>
      </c>
      <c r="DJ46" s="68">
        <f t="shared" si="110"/>
        <v>114.28571428571428</v>
      </c>
      <c r="DK46" s="65"/>
      <c r="DL46" s="65"/>
      <c r="DM46" s="66"/>
      <c r="DN46" s="67">
        <v>34</v>
      </c>
      <c r="DO46" s="92">
        <v>1</v>
      </c>
      <c r="DP46" s="68">
        <f t="shared" si="56"/>
        <v>136</v>
      </c>
      <c r="DQ46" s="65"/>
      <c r="DR46" s="65"/>
      <c r="DS46" s="66"/>
      <c r="DT46" s="67">
        <v>84</v>
      </c>
      <c r="DU46" s="92">
        <v>1</v>
      </c>
      <c r="DV46" s="68">
        <f t="shared" si="111"/>
        <v>96.551724137931032</v>
      </c>
      <c r="DW46" s="65"/>
      <c r="DX46" s="65"/>
      <c r="DY46" s="68" t="e">
        <f t="shared" si="112"/>
        <v>#DIV/0!</v>
      </c>
      <c r="DZ46" s="66"/>
      <c r="EA46" s="66"/>
      <c r="EB46" s="66"/>
      <c r="EC46" s="67">
        <v>87</v>
      </c>
      <c r="ED46" s="92">
        <v>1</v>
      </c>
      <c r="EE46" s="68">
        <f t="shared" si="113"/>
        <v>106.09756097560977</v>
      </c>
      <c r="EF46" s="67">
        <v>641</v>
      </c>
      <c r="EG46" s="92">
        <v>1</v>
      </c>
      <c r="EH46" s="68">
        <f t="shared" si="114"/>
        <v>136.96581196581198</v>
      </c>
      <c r="EI46" s="65"/>
      <c r="EJ46" s="65"/>
      <c r="EK46" s="66"/>
      <c r="EL46" s="67">
        <v>74</v>
      </c>
      <c r="EM46" s="92">
        <v>1</v>
      </c>
      <c r="EN46" s="68">
        <f t="shared" si="115"/>
        <v>96.103896103896105</v>
      </c>
      <c r="EO46" s="65"/>
      <c r="EP46" s="65"/>
      <c r="EQ46" s="68" t="e">
        <f t="shared" si="116"/>
        <v>#DIV/0!</v>
      </c>
      <c r="ER46" s="65"/>
      <c r="ES46" s="65"/>
      <c r="ET46" s="66"/>
      <c r="EU46" s="67">
        <v>100</v>
      </c>
      <c r="EV46" s="92">
        <v>1</v>
      </c>
      <c r="EW46" s="68">
        <f t="shared" si="118"/>
        <v>116.27906976744187</v>
      </c>
      <c r="EX46" s="67">
        <v>148</v>
      </c>
      <c r="EY46" s="92">
        <v>1</v>
      </c>
      <c r="EZ46" s="68">
        <f t="shared" si="140"/>
        <v>101.36986301369863</v>
      </c>
      <c r="FA46" s="67">
        <v>9569</v>
      </c>
      <c r="FB46" s="92">
        <v>1</v>
      </c>
      <c r="FC46" s="68">
        <f t="shared" si="119"/>
        <v>108.1487341772152</v>
      </c>
      <c r="FD46" s="67">
        <v>152</v>
      </c>
      <c r="FE46" s="92">
        <v>1</v>
      </c>
      <c r="FF46" s="68">
        <f t="shared" si="120"/>
        <v>112.5925925925926</v>
      </c>
      <c r="FG46" s="67">
        <v>55</v>
      </c>
      <c r="FH46" s="92">
        <v>1</v>
      </c>
      <c r="FI46" s="68">
        <f t="shared" si="121"/>
        <v>105.76923076923077</v>
      </c>
      <c r="FJ46" s="67">
        <v>69</v>
      </c>
      <c r="FK46" s="92">
        <v>1</v>
      </c>
      <c r="FL46" s="68">
        <f t="shared" si="122"/>
        <v>101.47058823529412</v>
      </c>
      <c r="FM46" s="67">
        <v>39</v>
      </c>
      <c r="FN46" s="92">
        <v>1</v>
      </c>
      <c r="FO46" s="68">
        <f t="shared" si="123"/>
        <v>105.40540540540539</v>
      </c>
      <c r="FP46" s="67">
        <v>70</v>
      </c>
      <c r="FQ46" s="92">
        <v>1</v>
      </c>
      <c r="FR46" s="68">
        <f t="shared" si="139"/>
        <v>89.743589743589752</v>
      </c>
      <c r="FS46" s="67">
        <v>1072</v>
      </c>
      <c r="FT46" s="92">
        <v>1</v>
      </c>
      <c r="FU46" s="68">
        <f t="shared" si="124"/>
        <v>103.57487922705313</v>
      </c>
      <c r="FV46" s="67">
        <v>2015</v>
      </c>
      <c r="FW46" s="92">
        <v>1</v>
      </c>
      <c r="FX46" s="68">
        <f t="shared" si="125"/>
        <v>129.66537966537967</v>
      </c>
      <c r="FY46" s="67">
        <v>424</v>
      </c>
      <c r="FZ46" s="92">
        <v>1</v>
      </c>
      <c r="GA46" s="68">
        <f t="shared" si="138"/>
        <v>91.576673866090701</v>
      </c>
      <c r="GB46" s="65"/>
      <c r="GC46" s="65"/>
      <c r="GD46" s="66"/>
      <c r="GE46" s="65"/>
      <c r="GF46" s="65"/>
      <c r="GG46" s="66"/>
      <c r="GH46" s="65"/>
      <c r="GI46" s="65"/>
      <c r="GJ46" s="68" t="e">
        <f t="shared" si="126"/>
        <v>#DIV/0!</v>
      </c>
      <c r="GK46" s="67">
        <v>50</v>
      </c>
      <c r="GL46" s="92">
        <v>1</v>
      </c>
      <c r="GM46" s="68">
        <f t="shared" si="46"/>
        <v>119.04761904761905</v>
      </c>
      <c r="GN46" s="65"/>
      <c r="GO46" s="65"/>
      <c r="GP46" s="66"/>
      <c r="GQ46" s="67">
        <v>95</v>
      </c>
      <c r="GR46" s="92">
        <v>1</v>
      </c>
      <c r="GS46" s="68">
        <f t="shared" si="42"/>
        <v>123.37662337662339</v>
      </c>
      <c r="GT46" s="65"/>
      <c r="GU46" s="65"/>
      <c r="GV46" s="68"/>
      <c r="GW46" s="65"/>
      <c r="GX46" s="65"/>
      <c r="GY46" s="66"/>
      <c r="GZ46" s="65"/>
      <c r="HA46" s="65"/>
      <c r="HB46" s="68">
        <f t="shared" si="127"/>
        <v>0</v>
      </c>
      <c r="HC46" s="73"/>
      <c r="HD46" s="73"/>
      <c r="HE46" s="68" t="e">
        <f t="shared" si="128"/>
        <v>#DIV/0!</v>
      </c>
      <c r="HF46" s="65"/>
      <c r="HG46" s="65"/>
      <c r="HH46" s="68"/>
      <c r="HI46" s="67">
        <v>423</v>
      </c>
      <c r="HJ46" s="92">
        <v>1</v>
      </c>
      <c r="HK46" s="68">
        <f t="shared" si="129"/>
        <v>109.58549222797926</v>
      </c>
      <c r="HL46" s="65"/>
      <c r="HM46" s="65"/>
      <c r="HN46" s="66"/>
      <c r="HO46" s="65"/>
      <c r="HP46" s="65"/>
      <c r="HQ46" s="66"/>
      <c r="HR46" s="65"/>
      <c r="HS46" s="65"/>
      <c r="HT46" s="66"/>
      <c r="HU46" s="65"/>
      <c r="HV46" s="65"/>
      <c r="HW46" s="66"/>
      <c r="HX46" s="65"/>
      <c r="HY46" s="65"/>
      <c r="HZ46" s="66"/>
      <c r="IA46" s="67">
        <v>44</v>
      </c>
      <c r="IB46" s="92">
        <v>1</v>
      </c>
      <c r="IC46" s="68" t="e">
        <f t="shared" si="131"/>
        <v>#DIV/0!</v>
      </c>
      <c r="ID46" s="69"/>
      <c r="IE46" s="98">
        <f t="shared" si="1"/>
        <v>19115</v>
      </c>
      <c r="IF46" s="100">
        <f t="shared" si="2"/>
        <v>36</v>
      </c>
      <c r="IG46" s="86">
        <f t="shared" si="132"/>
        <v>110.16021207929923</v>
      </c>
      <c r="IH46" s="69"/>
      <c r="II46" s="70">
        <f t="shared" si="3"/>
        <v>13051</v>
      </c>
      <c r="IJ46" s="70">
        <f t="shared" si="4"/>
        <v>9</v>
      </c>
      <c r="IK46" s="86">
        <f t="shared" si="133"/>
        <v>108.18136604774536</v>
      </c>
      <c r="IL46" s="70">
        <f t="shared" si="5"/>
        <v>2214</v>
      </c>
      <c r="IM46" s="70">
        <f t="shared" si="6"/>
        <v>6</v>
      </c>
      <c r="IN46" s="86">
        <f t="shared" si="134"/>
        <v>128.57142857142858</v>
      </c>
      <c r="IO46" s="70">
        <f t="shared" si="7"/>
        <v>1295</v>
      </c>
      <c r="IP46" s="70">
        <f t="shared" si="8"/>
        <v>5</v>
      </c>
      <c r="IQ46" s="86">
        <f t="shared" si="135"/>
        <v>104.01606425702812</v>
      </c>
      <c r="IS46" s="219">
        <f t="shared" si="9"/>
        <v>15211</v>
      </c>
      <c r="IT46" s="31">
        <f t="shared" si="10"/>
        <v>1219</v>
      </c>
      <c r="IU46" s="31">
        <f t="shared" si="11"/>
        <v>961</v>
      </c>
      <c r="IV46" s="31">
        <f t="shared" si="12"/>
        <v>460</v>
      </c>
      <c r="IW46" s="31">
        <f t="shared" si="13"/>
        <v>507</v>
      </c>
      <c r="IX46" s="31">
        <f t="shared" si="14"/>
        <v>504</v>
      </c>
      <c r="IY46" s="31">
        <f t="shared" si="15"/>
        <v>128</v>
      </c>
      <c r="IZ46" s="217">
        <v>83</v>
      </c>
      <c r="JA46" s="31">
        <f t="shared" si="16"/>
        <v>42</v>
      </c>
      <c r="JB46" s="220">
        <f t="shared" si="91"/>
        <v>19115</v>
      </c>
    </row>
    <row r="47" spans="1:262">
      <c r="A47" s="228"/>
      <c r="B47" s="63" t="s">
        <v>282</v>
      </c>
      <c r="C47" s="64" t="s">
        <v>42</v>
      </c>
      <c r="D47" s="67">
        <v>118</v>
      </c>
      <c r="E47" s="92">
        <v>1</v>
      </c>
      <c r="F47" s="68">
        <f t="shared" si="92"/>
        <v>116.83168316831683</v>
      </c>
      <c r="G47" s="65"/>
      <c r="H47" s="71"/>
      <c r="I47" s="66"/>
      <c r="J47" s="65"/>
      <c r="K47" s="71"/>
      <c r="L47" s="66"/>
      <c r="M47" s="65"/>
      <c r="N47" s="71"/>
      <c r="O47" s="66"/>
      <c r="P47" s="67">
        <v>475</v>
      </c>
      <c r="Q47" s="92">
        <v>1</v>
      </c>
      <c r="R47" s="68">
        <f t="shared" si="94"/>
        <v>105.55555555555556</v>
      </c>
      <c r="S47" s="73"/>
      <c r="T47" s="96"/>
      <c r="U47" s="68" t="e">
        <f t="shared" si="95"/>
        <v>#DIV/0!</v>
      </c>
      <c r="V47" s="67">
        <v>10</v>
      </c>
      <c r="W47" s="92">
        <v>1</v>
      </c>
      <c r="X47" s="68">
        <f t="shared" si="96"/>
        <v>100</v>
      </c>
      <c r="Y47" s="71"/>
      <c r="Z47" s="71"/>
      <c r="AA47" s="66"/>
      <c r="AB47" s="65"/>
      <c r="AC47" s="71"/>
      <c r="AD47" s="66"/>
      <c r="AE47" s="65"/>
      <c r="AF47" s="71"/>
      <c r="AG47" s="66"/>
      <c r="AH47" s="65"/>
      <c r="AI47" s="71"/>
      <c r="AJ47" s="66"/>
      <c r="AK47" s="65"/>
      <c r="AL47" s="71"/>
      <c r="AM47" s="68"/>
      <c r="AN47" s="65"/>
      <c r="AO47" s="71"/>
      <c r="AP47" s="66"/>
      <c r="AQ47" s="65"/>
      <c r="AR47" s="71"/>
      <c r="AS47" s="68"/>
      <c r="AT47" s="67">
        <v>975</v>
      </c>
      <c r="AU47" s="92">
        <v>1</v>
      </c>
      <c r="AV47" s="68">
        <f t="shared" si="98"/>
        <v>94.20289855072464</v>
      </c>
      <c r="AW47" s="67">
        <v>92</v>
      </c>
      <c r="AX47" s="92">
        <v>1</v>
      </c>
      <c r="AY47" s="68">
        <f t="shared" si="99"/>
        <v>100</v>
      </c>
      <c r="AZ47" s="67">
        <v>114</v>
      </c>
      <c r="BA47" s="92">
        <v>1</v>
      </c>
      <c r="BB47" s="68">
        <f t="shared" si="100"/>
        <v>123.91304347826086</v>
      </c>
      <c r="BC47" s="65"/>
      <c r="BD47" s="71"/>
      <c r="BE47" s="66"/>
      <c r="BF47" s="65"/>
      <c r="BG47" s="71"/>
      <c r="BH47" s="66"/>
      <c r="BI47" s="65"/>
      <c r="BJ47" s="71"/>
      <c r="BK47" s="66"/>
      <c r="BL47" s="65"/>
      <c r="BM47" s="71"/>
      <c r="BN47" s="66"/>
      <c r="BO47" s="67">
        <v>863</v>
      </c>
      <c r="BP47" s="92">
        <v>1</v>
      </c>
      <c r="BQ47" s="68">
        <f t="shared" si="101"/>
        <v>101.52941176470588</v>
      </c>
      <c r="BR47" s="67">
        <v>52</v>
      </c>
      <c r="BS47" s="92">
        <v>1</v>
      </c>
      <c r="BT47" s="68">
        <f t="shared" si="102"/>
        <v>85.245901639344254</v>
      </c>
      <c r="BU47" s="67">
        <v>26</v>
      </c>
      <c r="BV47" s="92">
        <v>1</v>
      </c>
      <c r="BW47" s="68">
        <f t="shared" si="103"/>
        <v>52</v>
      </c>
      <c r="BX47" s="65"/>
      <c r="BY47" s="71"/>
      <c r="BZ47" s="66"/>
      <c r="CA47" s="65"/>
      <c r="CB47" s="71"/>
      <c r="CC47" s="66"/>
      <c r="CD47" s="65"/>
      <c r="CE47" s="71"/>
      <c r="CF47" s="66"/>
      <c r="CG47" s="67">
        <v>526</v>
      </c>
      <c r="CH47" s="92">
        <v>1</v>
      </c>
      <c r="CI47" s="68">
        <f t="shared" si="104"/>
        <v>104.36507936507937</v>
      </c>
      <c r="CJ47" s="65"/>
      <c r="CK47" s="65"/>
      <c r="CL47" s="66"/>
      <c r="CM47" s="65"/>
      <c r="CN47" s="65"/>
      <c r="CO47" s="66"/>
      <c r="CP47" s="67">
        <v>84</v>
      </c>
      <c r="CQ47" s="92">
        <v>1</v>
      </c>
      <c r="CR47" s="68">
        <f t="shared" si="107"/>
        <v>101.20481927710843</v>
      </c>
      <c r="CS47" s="67">
        <v>44</v>
      </c>
      <c r="CT47" s="92">
        <v>1</v>
      </c>
      <c r="CU47" s="68">
        <f t="shared" si="108"/>
        <v>104.76190476190477</v>
      </c>
      <c r="CV47" s="65"/>
      <c r="CW47" s="71"/>
      <c r="CX47" s="66"/>
      <c r="CY47" s="65"/>
      <c r="CZ47" s="71"/>
      <c r="DA47" s="66"/>
      <c r="DB47" s="65"/>
      <c r="DC47" s="71"/>
      <c r="DD47" s="66"/>
      <c r="DE47" s="67">
        <v>428</v>
      </c>
      <c r="DF47" s="92">
        <v>1</v>
      </c>
      <c r="DG47" s="68">
        <f t="shared" si="109"/>
        <v>102.6378896882494</v>
      </c>
      <c r="DH47" s="67">
        <v>50</v>
      </c>
      <c r="DI47" s="92">
        <v>1</v>
      </c>
      <c r="DJ47" s="68">
        <f t="shared" si="110"/>
        <v>89.285714285714292</v>
      </c>
      <c r="DK47" s="65"/>
      <c r="DL47" s="65"/>
      <c r="DM47" s="66"/>
      <c r="DN47" s="67">
        <v>27</v>
      </c>
      <c r="DO47" s="92">
        <v>1</v>
      </c>
      <c r="DP47" s="68">
        <f t="shared" si="56"/>
        <v>79.411764705882348</v>
      </c>
      <c r="DQ47" s="65"/>
      <c r="DR47" s="65"/>
      <c r="DS47" s="66"/>
      <c r="DT47" s="67">
        <v>89</v>
      </c>
      <c r="DU47" s="92">
        <v>1</v>
      </c>
      <c r="DV47" s="68">
        <f t="shared" si="111"/>
        <v>105.95238095238095</v>
      </c>
      <c r="DW47" s="67">
        <v>13</v>
      </c>
      <c r="DX47" s="92">
        <v>1</v>
      </c>
      <c r="DY47" s="68" t="e">
        <f t="shared" si="112"/>
        <v>#DIV/0!</v>
      </c>
      <c r="DZ47" s="66"/>
      <c r="EA47" s="66"/>
      <c r="EB47" s="66"/>
      <c r="EC47" s="67">
        <v>92</v>
      </c>
      <c r="ED47" s="92">
        <v>1</v>
      </c>
      <c r="EE47" s="68">
        <f t="shared" si="113"/>
        <v>105.74712643678161</v>
      </c>
      <c r="EF47" s="67">
        <v>731</v>
      </c>
      <c r="EG47" s="92">
        <v>1</v>
      </c>
      <c r="EH47" s="68">
        <f t="shared" si="114"/>
        <v>114.04056162246489</v>
      </c>
      <c r="EI47" s="65"/>
      <c r="EJ47" s="65"/>
      <c r="EK47" s="66"/>
      <c r="EL47" s="67">
        <v>99</v>
      </c>
      <c r="EM47" s="92">
        <v>1</v>
      </c>
      <c r="EN47" s="68">
        <f t="shared" si="115"/>
        <v>133.7837837837838</v>
      </c>
      <c r="EO47" s="65"/>
      <c r="EP47" s="65"/>
      <c r="EQ47" s="68" t="e">
        <f t="shared" si="116"/>
        <v>#DIV/0!</v>
      </c>
      <c r="ER47" s="65"/>
      <c r="ES47" s="65"/>
      <c r="ET47" s="66"/>
      <c r="EU47" s="67">
        <v>98</v>
      </c>
      <c r="EV47" s="92">
        <v>1</v>
      </c>
      <c r="EW47" s="68">
        <f t="shared" si="118"/>
        <v>98</v>
      </c>
      <c r="EX47" s="67">
        <v>114</v>
      </c>
      <c r="EY47" s="92">
        <v>1</v>
      </c>
      <c r="EZ47" s="68">
        <f t="shared" si="140"/>
        <v>77.027027027027032</v>
      </c>
      <c r="FA47" s="67">
        <v>10131</v>
      </c>
      <c r="FB47" s="92">
        <v>1</v>
      </c>
      <c r="FC47" s="68">
        <f t="shared" si="119"/>
        <v>105.87313198871355</v>
      </c>
      <c r="FD47" s="67">
        <v>153</v>
      </c>
      <c r="FE47" s="92">
        <v>1</v>
      </c>
      <c r="FF47" s="68">
        <f t="shared" si="120"/>
        <v>100.6578947368421</v>
      </c>
      <c r="FG47" s="67">
        <v>55</v>
      </c>
      <c r="FH47" s="92">
        <v>1</v>
      </c>
      <c r="FI47" s="68">
        <f t="shared" si="121"/>
        <v>100</v>
      </c>
      <c r="FJ47" s="67">
        <v>66</v>
      </c>
      <c r="FK47" s="92">
        <v>1</v>
      </c>
      <c r="FL47" s="68">
        <f t="shared" si="122"/>
        <v>95.652173913043484</v>
      </c>
      <c r="FM47" s="67">
        <v>40</v>
      </c>
      <c r="FN47" s="92">
        <v>1</v>
      </c>
      <c r="FO47" s="68">
        <f t="shared" si="123"/>
        <v>102.56410256410255</v>
      </c>
      <c r="FP47" s="67">
        <v>77</v>
      </c>
      <c r="FQ47" s="92">
        <v>1</v>
      </c>
      <c r="FR47" s="68">
        <f t="shared" si="139"/>
        <v>110.00000000000001</v>
      </c>
      <c r="FS47" s="67">
        <v>1270</v>
      </c>
      <c r="FT47" s="92">
        <v>1</v>
      </c>
      <c r="FU47" s="68">
        <f t="shared" si="124"/>
        <v>118.47014925373134</v>
      </c>
      <c r="FV47" s="67">
        <v>1987</v>
      </c>
      <c r="FW47" s="92">
        <v>1</v>
      </c>
      <c r="FX47" s="68">
        <f t="shared" si="125"/>
        <v>98.610421836228284</v>
      </c>
      <c r="FY47" s="67">
        <v>378</v>
      </c>
      <c r="FZ47" s="92">
        <v>1</v>
      </c>
      <c r="GA47" s="68">
        <f t="shared" si="138"/>
        <v>89.15094339622641</v>
      </c>
      <c r="GB47" s="65"/>
      <c r="GC47" s="65"/>
      <c r="GD47" s="66"/>
      <c r="GE47" s="65"/>
      <c r="GF47" s="65"/>
      <c r="GG47" s="66"/>
      <c r="GH47" s="65"/>
      <c r="GI47" s="65"/>
      <c r="GJ47" s="68" t="e">
        <f t="shared" si="126"/>
        <v>#DIV/0!</v>
      </c>
      <c r="GK47" s="67">
        <v>69</v>
      </c>
      <c r="GL47" s="92">
        <v>1</v>
      </c>
      <c r="GM47" s="68">
        <f t="shared" si="46"/>
        <v>138</v>
      </c>
      <c r="GN47" s="65"/>
      <c r="GO47" s="65"/>
      <c r="GP47" s="66"/>
      <c r="GQ47" s="67">
        <v>140</v>
      </c>
      <c r="GR47" s="92">
        <v>1</v>
      </c>
      <c r="GS47" s="68">
        <f t="shared" si="42"/>
        <v>147.36842105263156</v>
      </c>
      <c r="GT47" s="65"/>
      <c r="GU47" s="65"/>
      <c r="GV47" s="68"/>
      <c r="GW47" s="65"/>
      <c r="GX47" s="65"/>
      <c r="GY47" s="66"/>
      <c r="GZ47" s="65"/>
      <c r="HA47" s="65"/>
      <c r="HB47" s="68" t="e">
        <f t="shared" si="127"/>
        <v>#DIV/0!</v>
      </c>
      <c r="HC47" s="73"/>
      <c r="HD47" s="73"/>
      <c r="HE47" s="68" t="e">
        <f t="shared" si="128"/>
        <v>#DIV/0!</v>
      </c>
      <c r="HF47" s="65"/>
      <c r="HG47" s="65"/>
      <c r="HH47" s="68"/>
      <c r="HI47" s="67">
        <v>484</v>
      </c>
      <c r="HJ47" s="92">
        <v>1</v>
      </c>
      <c r="HK47" s="68">
        <f t="shared" si="129"/>
        <v>114.42080378250591</v>
      </c>
      <c r="HL47" s="65"/>
      <c r="HM47" s="65"/>
      <c r="HN47" s="66"/>
      <c r="HO47" s="65"/>
      <c r="HP47" s="65"/>
      <c r="HQ47" s="66"/>
      <c r="HR47" s="65"/>
      <c r="HS47" s="65"/>
      <c r="HT47" s="66"/>
      <c r="HU47" s="65"/>
      <c r="HV47" s="65"/>
      <c r="HW47" s="66"/>
      <c r="HX47" s="65"/>
      <c r="HY47" s="65"/>
      <c r="HZ47" s="66"/>
      <c r="IA47" s="67">
        <v>82</v>
      </c>
      <c r="IB47" s="92">
        <v>1</v>
      </c>
      <c r="IC47" s="68">
        <f t="shared" si="131"/>
        <v>186.36363636363635</v>
      </c>
      <c r="ID47" s="69"/>
      <c r="IE47" s="98">
        <f t="shared" si="1"/>
        <v>20052</v>
      </c>
      <c r="IF47" s="100">
        <f t="shared" si="2"/>
        <v>35</v>
      </c>
      <c r="IG47" s="86">
        <f t="shared" si="132"/>
        <v>104.90190949516088</v>
      </c>
      <c r="IH47" s="69"/>
      <c r="II47" s="70">
        <f t="shared" si="3"/>
        <v>13644</v>
      </c>
      <c r="IJ47" s="70">
        <f t="shared" si="4"/>
        <v>9</v>
      </c>
      <c r="IK47" s="86">
        <f t="shared" si="133"/>
        <v>104.543713125431</v>
      </c>
      <c r="IL47" s="70">
        <f t="shared" si="5"/>
        <v>2164</v>
      </c>
      <c r="IM47" s="70">
        <f t="shared" si="6"/>
        <v>5</v>
      </c>
      <c r="IN47" s="86">
        <f t="shared" si="134"/>
        <v>97.741644083107488</v>
      </c>
      <c r="IO47" s="70">
        <f t="shared" si="7"/>
        <v>1464</v>
      </c>
      <c r="IP47" s="70">
        <f t="shared" si="8"/>
        <v>4</v>
      </c>
      <c r="IQ47" s="86">
        <f t="shared" si="135"/>
        <v>113.05019305019306</v>
      </c>
      <c r="IS47" s="219">
        <f t="shared" si="9"/>
        <v>16168</v>
      </c>
      <c r="IT47" s="31">
        <f t="shared" si="10"/>
        <v>1181</v>
      </c>
      <c r="IU47" s="31">
        <f t="shared" si="11"/>
        <v>941</v>
      </c>
      <c r="IV47" s="31">
        <f t="shared" si="12"/>
        <v>485</v>
      </c>
      <c r="IW47" s="31">
        <f t="shared" si="13"/>
        <v>505</v>
      </c>
      <c r="IX47" s="31">
        <f t="shared" si="14"/>
        <v>526</v>
      </c>
      <c r="IY47" s="31">
        <f t="shared" si="15"/>
        <v>118</v>
      </c>
      <c r="IZ47" s="217">
        <v>84</v>
      </c>
      <c r="JA47" s="31">
        <f t="shared" si="16"/>
        <v>44</v>
      </c>
      <c r="JB47" s="220">
        <f t="shared" si="91"/>
        <v>20052</v>
      </c>
    </row>
    <row r="48" spans="1:262">
      <c r="B48" s="63" t="s">
        <v>283</v>
      </c>
      <c r="C48" s="64" t="s">
        <v>43</v>
      </c>
      <c r="D48" s="67">
        <v>119</v>
      </c>
      <c r="E48" s="92">
        <v>1</v>
      </c>
      <c r="F48" s="68">
        <f t="shared" si="92"/>
        <v>100.84745762711864</v>
      </c>
      <c r="G48" s="65"/>
      <c r="H48" s="71"/>
      <c r="I48" s="66"/>
      <c r="J48" s="65"/>
      <c r="K48" s="71"/>
      <c r="L48" s="66"/>
      <c r="M48" s="65"/>
      <c r="N48" s="71"/>
      <c r="O48" s="66"/>
      <c r="P48" s="67">
        <v>466</v>
      </c>
      <c r="Q48" s="92">
        <v>1</v>
      </c>
      <c r="R48" s="68">
        <f t="shared" si="94"/>
        <v>98.10526315789474</v>
      </c>
      <c r="S48" s="67">
        <v>4</v>
      </c>
      <c r="T48" s="92">
        <v>1</v>
      </c>
      <c r="U48" s="68" t="e">
        <f t="shared" si="95"/>
        <v>#DIV/0!</v>
      </c>
      <c r="V48" s="67">
        <v>9</v>
      </c>
      <c r="W48" s="92">
        <v>1</v>
      </c>
      <c r="X48" s="68">
        <f t="shared" si="96"/>
        <v>90</v>
      </c>
      <c r="Y48" s="71"/>
      <c r="Z48" s="71"/>
      <c r="AA48" s="66"/>
      <c r="AB48" s="65"/>
      <c r="AC48" s="71"/>
      <c r="AD48" s="66"/>
      <c r="AE48" s="65"/>
      <c r="AF48" s="71"/>
      <c r="AG48" s="66"/>
      <c r="AH48" s="65"/>
      <c r="AI48" s="71"/>
      <c r="AJ48" s="66"/>
      <c r="AK48" s="65"/>
      <c r="AL48" s="71"/>
      <c r="AM48" s="68"/>
      <c r="AN48" s="65"/>
      <c r="AO48" s="71"/>
      <c r="AP48" s="66"/>
      <c r="AQ48" s="65"/>
      <c r="AR48" s="71"/>
      <c r="AS48" s="68"/>
      <c r="AT48" s="67">
        <v>1093</v>
      </c>
      <c r="AU48" s="92">
        <v>1</v>
      </c>
      <c r="AV48" s="68">
        <f t="shared" si="98"/>
        <v>112.10256410256409</v>
      </c>
      <c r="AW48" s="67">
        <v>91</v>
      </c>
      <c r="AX48" s="92">
        <v>1</v>
      </c>
      <c r="AY48" s="68">
        <f t="shared" si="99"/>
        <v>98.91304347826086</v>
      </c>
      <c r="AZ48" s="67">
        <v>113</v>
      </c>
      <c r="BA48" s="92">
        <v>1</v>
      </c>
      <c r="BB48" s="68">
        <f t="shared" si="100"/>
        <v>99.122807017543863</v>
      </c>
      <c r="BC48" s="65"/>
      <c r="BD48" s="71"/>
      <c r="BE48" s="66"/>
      <c r="BF48" s="65"/>
      <c r="BG48" s="71"/>
      <c r="BH48" s="66"/>
      <c r="BI48" s="65"/>
      <c r="BJ48" s="71"/>
      <c r="BK48" s="66"/>
      <c r="BL48" s="65"/>
      <c r="BM48" s="71"/>
      <c r="BN48" s="66"/>
      <c r="BO48" s="67">
        <v>813</v>
      </c>
      <c r="BP48" s="92">
        <v>1</v>
      </c>
      <c r="BQ48" s="68">
        <f t="shared" si="101"/>
        <v>94.206257242178452</v>
      </c>
      <c r="BR48" s="67">
        <v>52</v>
      </c>
      <c r="BS48" s="92">
        <v>1</v>
      </c>
      <c r="BT48" s="68">
        <f t="shared" si="102"/>
        <v>100</v>
      </c>
      <c r="BU48" s="67">
        <v>24</v>
      </c>
      <c r="BV48" s="92">
        <v>1</v>
      </c>
      <c r="BW48" s="68">
        <f t="shared" si="103"/>
        <v>92.307692307692307</v>
      </c>
      <c r="BX48" s="65"/>
      <c r="BY48" s="71"/>
      <c r="BZ48" s="66"/>
      <c r="CA48" s="65"/>
      <c r="CB48" s="71"/>
      <c r="CC48" s="66"/>
      <c r="CD48" s="65"/>
      <c r="CE48" s="71"/>
      <c r="CF48" s="66"/>
      <c r="CG48" s="67">
        <v>533</v>
      </c>
      <c r="CH48" s="92">
        <v>1</v>
      </c>
      <c r="CI48" s="68">
        <f t="shared" si="104"/>
        <v>101.33079847908746</v>
      </c>
      <c r="CJ48" s="67">
        <v>4</v>
      </c>
      <c r="CK48" s="92">
        <v>1</v>
      </c>
      <c r="CL48" s="66"/>
      <c r="CM48" s="65"/>
      <c r="CN48" s="65"/>
      <c r="CO48" s="66"/>
      <c r="CP48" s="67">
        <v>86</v>
      </c>
      <c r="CQ48" s="92">
        <v>1</v>
      </c>
      <c r="CR48" s="68">
        <f t="shared" si="107"/>
        <v>102.38095238095238</v>
      </c>
      <c r="CS48" s="67">
        <v>65</v>
      </c>
      <c r="CT48" s="92">
        <v>1</v>
      </c>
      <c r="CU48" s="68">
        <f t="shared" si="108"/>
        <v>147.72727272727272</v>
      </c>
      <c r="CV48" s="67">
        <v>2</v>
      </c>
      <c r="CW48" s="92">
        <v>1</v>
      </c>
      <c r="CX48" s="66"/>
      <c r="CY48" s="65"/>
      <c r="CZ48" s="71"/>
      <c r="DA48" s="66"/>
      <c r="DB48" s="65"/>
      <c r="DC48" s="71"/>
      <c r="DD48" s="66"/>
      <c r="DE48" s="67">
        <v>426</v>
      </c>
      <c r="DF48" s="92">
        <v>1</v>
      </c>
      <c r="DG48" s="68">
        <f t="shared" si="109"/>
        <v>99.532710280373834</v>
      </c>
      <c r="DH48" s="67">
        <v>49</v>
      </c>
      <c r="DI48" s="92">
        <v>1</v>
      </c>
      <c r="DJ48" s="68">
        <f t="shared" si="110"/>
        <v>98</v>
      </c>
      <c r="DK48" s="65"/>
      <c r="DL48" s="65"/>
      <c r="DM48" s="66"/>
      <c r="DN48" s="67">
        <v>30</v>
      </c>
      <c r="DO48" s="92">
        <v>1</v>
      </c>
      <c r="DP48" s="68">
        <f t="shared" si="56"/>
        <v>111.11111111111111</v>
      </c>
      <c r="DQ48" s="65"/>
      <c r="DR48" s="65"/>
      <c r="DS48" s="66"/>
      <c r="DT48" s="67">
        <v>111</v>
      </c>
      <c r="DU48" s="92">
        <v>1</v>
      </c>
      <c r="DV48" s="68">
        <f t="shared" si="111"/>
        <v>124.71910112359549</v>
      </c>
      <c r="DW48" s="67">
        <v>14</v>
      </c>
      <c r="DX48" s="92">
        <v>1</v>
      </c>
      <c r="DY48" s="68">
        <f t="shared" si="112"/>
        <v>107.69230769230769</v>
      </c>
      <c r="DZ48" s="66"/>
      <c r="EA48" s="66"/>
      <c r="EB48" s="66"/>
      <c r="EC48" s="67">
        <v>90</v>
      </c>
      <c r="ED48" s="92">
        <v>1</v>
      </c>
      <c r="EE48" s="68">
        <f t="shared" si="113"/>
        <v>97.826086956521735</v>
      </c>
      <c r="EF48" s="67">
        <v>748</v>
      </c>
      <c r="EG48" s="92">
        <v>1</v>
      </c>
      <c r="EH48" s="68">
        <f t="shared" si="114"/>
        <v>102.32558139534885</v>
      </c>
      <c r="EI48" s="65"/>
      <c r="EJ48" s="65"/>
      <c r="EK48" s="66"/>
      <c r="EL48" s="67">
        <v>96</v>
      </c>
      <c r="EM48" s="92">
        <v>1</v>
      </c>
      <c r="EN48" s="68">
        <f t="shared" si="115"/>
        <v>96.969696969696969</v>
      </c>
      <c r="EO48" s="65"/>
      <c r="EP48" s="65"/>
      <c r="EQ48" s="68" t="e">
        <f t="shared" si="116"/>
        <v>#DIV/0!</v>
      </c>
      <c r="ER48" s="65"/>
      <c r="ES48" s="65"/>
      <c r="ET48" s="66"/>
      <c r="EU48" s="67">
        <v>91</v>
      </c>
      <c r="EV48" s="92">
        <v>1</v>
      </c>
      <c r="EW48" s="68">
        <f t="shared" si="118"/>
        <v>92.857142857142861</v>
      </c>
      <c r="EX48" s="67">
        <v>138</v>
      </c>
      <c r="EY48" s="92">
        <v>1</v>
      </c>
      <c r="EZ48" s="68">
        <f t="shared" si="140"/>
        <v>121.05263157894737</v>
      </c>
      <c r="FA48" s="67">
        <v>10184</v>
      </c>
      <c r="FB48" s="92">
        <v>1</v>
      </c>
      <c r="FC48" s="68">
        <f t="shared" si="119"/>
        <v>100.52314677721843</v>
      </c>
      <c r="FD48" s="67">
        <v>153</v>
      </c>
      <c r="FE48" s="92">
        <v>1</v>
      </c>
      <c r="FF48" s="68">
        <f t="shared" si="120"/>
        <v>100</v>
      </c>
      <c r="FG48" s="67">
        <v>57</v>
      </c>
      <c r="FH48" s="92">
        <v>1</v>
      </c>
      <c r="FI48" s="68">
        <f t="shared" si="121"/>
        <v>103.63636363636364</v>
      </c>
      <c r="FJ48" s="67">
        <v>71</v>
      </c>
      <c r="FK48" s="92">
        <v>1</v>
      </c>
      <c r="FL48" s="68">
        <f t="shared" si="122"/>
        <v>107.57575757575756</v>
      </c>
      <c r="FM48" s="67">
        <v>43</v>
      </c>
      <c r="FN48" s="92">
        <v>1</v>
      </c>
      <c r="FO48" s="68">
        <f t="shared" si="123"/>
        <v>107.5</v>
      </c>
      <c r="FP48" s="67">
        <v>79</v>
      </c>
      <c r="FQ48" s="92">
        <v>1</v>
      </c>
      <c r="FR48" s="68">
        <f t="shared" si="139"/>
        <v>102.59740259740259</v>
      </c>
      <c r="FS48" s="67">
        <v>1221</v>
      </c>
      <c r="FT48" s="92">
        <v>1</v>
      </c>
      <c r="FU48" s="68">
        <f t="shared" si="124"/>
        <v>96.141732283464563</v>
      </c>
      <c r="FV48" s="67">
        <v>2130</v>
      </c>
      <c r="FW48" s="92">
        <v>1</v>
      </c>
      <c r="FX48" s="68">
        <f t="shared" si="125"/>
        <v>107.19677906391544</v>
      </c>
      <c r="FY48" s="67">
        <v>375</v>
      </c>
      <c r="FZ48" s="92">
        <v>1</v>
      </c>
      <c r="GA48" s="68">
        <f t="shared" si="138"/>
        <v>99.206349206349216</v>
      </c>
      <c r="GB48" s="67">
        <v>32</v>
      </c>
      <c r="GC48" s="92">
        <v>1</v>
      </c>
      <c r="GD48" s="66"/>
      <c r="GE48" s="65"/>
      <c r="GF48" s="65"/>
      <c r="GG48" s="66"/>
      <c r="GH48" s="67">
        <v>3</v>
      </c>
      <c r="GI48" s="92">
        <v>1</v>
      </c>
      <c r="GJ48" s="68" t="e">
        <f t="shared" si="126"/>
        <v>#DIV/0!</v>
      </c>
      <c r="GK48" s="67">
        <v>68</v>
      </c>
      <c r="GL48" s="92">
        <v>1</v>
      </c>
      <c r="GM48" s="68">
        <f t="shared" si="46"/>
        <v>98.550724637681171</v>
      </c>
      <c r="GN48" s="65"/>
      <c r="GO48" s="65"/>
      <c r="GP48" s="66"/>
      <c r="GQ48" s="67">
        <v>138</v>
      </c>
      <c r="GR48" s="92">
        <v>1</v>
      </c>
      <c r="GS48" s="68">
        <f t="shared" si="42"/>
        <v>98.571428571428584</v>
      </c>
      <c r="GT48" s="65"/>
      <c r="GU48" s="65"/>
      <c r="GV48" s="68"/>
      <c r="GW48" s="65"/>
      <c r="GX48" s="65"/>
      <c r="GY48" s="66"/>
      <c r="GZ48" s="65"/>
      <c r="HA48" s="65"/>
      <c r="HB48" s="68" t="e">
        <f t="shared" si="127"/>
        <v>#DIV/0!</v>
      </c>
      <c r="HC48" s="67">
        <v>3</v>
      </c>
      <c r="HD48" s="92">
        <v>1</v>
      </c>
      <c r="HE48" s="68" t="e">
        <f t="shared" si="128"/>
        <v>#DIV/0!</v>
      </c>
      <c r="HF48" s="65"/>
      <c r="HG48" s="65"/>
      <c r="HH48" s="68"/>
      <c r="HI48" s="67">
        <v>468</v>
      </c>
      <c r="HJ48" s="92">
        <v>1</v>
      </c>
      <c r="HK48" s="68">
        <f t="shared" si="129"/>
        <v>96.694214876033058</v>
      </c>
      <c r="HL48" s="65"/>
      <c r="HM48" s="65"/>
      <c r="HN48" s="66"/>
      <c r="HO48" s="65"/>
      <c r="HP48" s="65"/>
      <c r="HQ48" s="66"/>
      <c r="HR48" s="65"/>
      <c r="HS48" s="65"/>
      <c r="HT48" s="66"/>
      <c r="HU48" s="65"/>
      <c r="HV48" s="65"/>
      <c r="HW48" s="66"/>
      <c r="HX48" s="65"/>
      <c r="HY48" s="65"/>
      <c r="HZ48" s="66"/>
      <c r="IA48" s="67">
        <v>88</v>
      </c>
      <c r="IB48" s="92">
        <v>1</v>
      </c>
      <c r="IC48" s="68">
        <f t="shared" si="131"/>
        <v>107.31707317073172</v>
      </c>
      <c r="ID48" s="69"/>
      <c r="IE48" s="98">
        <f t="shared" si="1"/>
        <v>20380</v>
      </c>
      <c r="IF48" s="100">
        <f t="shared" si="2"/>
        <v>41</v>
      </c>
      <c r="IG48" s="86">
        <f t="shared" si="132"/>
        <v>101.63574705765011</v>
      </c>
      <c r="IH48" s="69"/>
      <c r="II48" s="70">
        <f t="shared" si="3"/>
        <v>13785</v>
      </c>
      <c r="IJ48" s="70">
        <f t="shared" si="4"/>
        <v>9</v>
      </c>
      <c r="IK48" s="86">
        <f t="shared" si="133"/>
        <v>101.0334212840809</v>
      </c>
      <c r="IL48" s="70">
        <f t="shared" si="5"/>
        <v>2306</v>
      </c>
      <c r="IM48" s="70">
        <f t="shared" si="6"/>
        <v>5</v>
      </c>
      <c r="IN48" s="86">
        <f t="shared" si="134"/>
        <v>106.56192236598892</v>
      </c>
      <c r="IO48" s="70">
        <f t="shared" si="7"/>
        <v>1423</v>
      </c>
      <c r="IP48" s="70">
        <f t="shared" si="8"/>
        <v>7</v>
      </c>
      <c r="IQ48" s="86">
        <f t="shared" si="135"/>
        <v>97.199453551912569</v>
      </c>
      <c r="IS48" s="219">
        <f t="shared" si="9"/>
        <v>16401</v>
      </c>
      <c r="IT48" s="31">
        <f t="shared" si="10"/>
        <v>1297</v>
      </c>
      <c r="IU48" s="31">
        <f t="shared" si="11"/>
        <v>889</v>
      </c>
      <c r="IV48" s="31">
        <f t="shared" si="12"/>
        <v>479</v>
      </c>
      <c r="IW48" s="31">
        <f t="shared" si="13"/>
        <v>505</v>
      </c>
      <c r="IX48" s="31">
        <f t="shared" si="14"/>
        <v>537</v>
      </c>
      <c r="IY48" s="31">
        <f t="shared" si="15"/>
        <v>119</v>
      </c>
      <c r="IZ48" s="217">
        <v>86</v>
      </c>
      <c r="JA48" s="31">
        <f t="shared" si="16"/>
        <v>67</v>
      </c>
      <c r="JB48" s="220">
        <f t="shared" si="91"/>
        <v>20380</v>
      </c>
    </row>
    <row r="49" spans="2:262">
      <c r="B49" s="63" t="s">
        <v>284</v>
      </c>
      <c r="C49" s="64" t="s">
        <v>44</v>
      </c>
      <c r="D49" s="67">
        <v>113</v>
      </c>
      <c r="E49" s="92">
        <v>1</v>
      </c>
      <c r="F49" s="68">
        <f t="shared" si="92"/>
        <v>94.9579831932773</v>
      </c>
      <c r="G49" s="65"/>
      <c r="H49" s="71"/>
      <c r="I49" s="66"/>
      <c r="J49" s="65"/>
      <c r="K49" s="71"/>
      <c r="L49" s="66"/>
      <c r="M49" s="65"/>
      <c r="N49" s="71"/>
      <c r="O49" s="66"/>
      <c r="P49" s="67">
        <v>482</v>
      </c>
      <c r="Q49" s="92">
        <v>1</v>
      </c>
      <c r="R49" s="68">
        <f t="shared" si="94"/>
        <v>103.43347639484979</v>
      </c>
      <c r="S49" s="67">
        <v>3</v>
      </c>
      <c r="T49" s="92">
        <v>1</v>
      </c>
      <c r="U49" s="68">
        <f t="shared" si="95"/>
        <v>75</v>
      </c>
      <c r="V49" s="67">
        <v>9</v>
      </c>
      <c r="W49" s="92">
        <v>1</v>
      </c>
      <c r="X49" s="68">
        <f t="shared" si="96"/>
        <v>100</v>
      </c>
      <c r="Y49" s="71"/>
      <c r="Z49" s="71"/>
      <c r="AA49" s="66"/>
      <c r="AB49" s="65"/>
      <c r="AC49" s="71"/>
      <c r="AD49" s="66"/>
      <c r="AE49" s="65"/>
      <c r="AF49" s="71"/>
      <c r="AG49" s="66"/>
      <c r="AH49" s="65"/>
      <c r="AI49" s="71"/>
      <c r="AJ49" s="66"/>
      <c r="AK49" s="65"/>
      <c r="AL49" s="71"/>
      <c r="AM49" s="68"/>
      <c r="AN49" s="65"/>
      <c r="AO49" s="71"/>
      <c r="AP49" s="66"/>
      <c r="AQ49" s="65"/>
      <c r="AR49" s="71"/>
      <c r="AS49" s="68"/>
      <c r="AT49" s="67">
        <v>1109</v>
      </c>
      <c r="AU49" s="92">
        <v>1</v>
      </c>
      <c r="AV49" s="68">
        <f t="shared" si="98"/>
        <v>101.46386093321134</v>
      </c>
      <c r="AW49" s="67">
        <v>93</v>
      </c>
      <c r="AX49" s="92">
        <v>1</v>
      </c>
      <c r="AY49" s="68">
        <f t="shared" si="99"/>
        <v>102.19780219780219</v>
      </c>
      <c r="AZ49" s="67">
        <v>139</v>
      </c>
      <c r="BA49" s="92">
        <v>1</v>
      </c>
      <c r="BB49" s="68">
        <f t="shared" si="100"/>
        <v>123.00884955752211</v>
      </c>
      <c r="BC49" s="65"/>
      <c r="BD49" s="71"/>
      <c r="BE49" s="66"/>
      <c r="BF49" s="65"/>
      <c r="BG49" s="71"/>
      <c r="BH49" s="66"/>
      <c r="BI49" s="65"/>
      <c r="BJ49" s="71"/>
      <c r="BK49" s="66"/>
      <c r="BL49" s="65"/>
      <c r="BM49" s="71"/>
      <c r="BN49" s="66"/>
      <c r="BO49" s="67">
        <v>836</v>
      </c>
      <c r="BP49" s="92">
        <v>1</v>
      </c>
      <c r="BQ49" s="68">
        <f t="shared" si="101"/>
        <v>102.82902829028291</v>
      </c>
      <c r="BR49" s="67">
        <v>54</v>
      </c>
      <c r="BS49" s="92">
        <v>1</v>
      </c>
      <c r="BT49" s="68">
        <f t="shared" si="102"/>
        <v>103.84615384615385</v>
      </c>
      <c r="BU49" s="67">
        <v>19</v>
      </c>
      <c r="BV49" s="92">
        <v>1</v>
      </c>
      <c r="BW49" s="68">
        <f t="shared" si="103"/>
        <v>79.166666666666657</v>
      </c>
      <c r="BX49" s="65"/>
      <c r="BY49" s="71"/>
      <c r="BZ49" s="66"/>
      <c r="CA49" s="65"/>
      <c r="CB49" s="71"/>
      <c r="CC49" s="66"/>
      <c r="CD49" s="65"/>
      <c r="CE49" s="71"/>
      <c r="CF49" s="66"/>
      <c r="CG49" s="67">
        <v>551</v>
      </c>
      <c r="CH49" s="92">
        <v>1</v>
      </c>
      <c r="CI49" s="68">
        <f t="shared" si="104"/>
        <v>103.37711069418387</v>
      </c>
      <c r="CJ49" s="67">
        <v>5</v>
      </c>
      <c r="CK49" s="92">
        <v>1</v>
      </c>
      <c r="CL49" s="68">
        <f t="shared" si="105"/>
        <v>125</v>
      </c>
      <c r="CM49" s="65"/>
      <c r="CN49" s="65"/>
      <c r="CO49" s="66"/>
      <c r="CP49" s="67">
        <v>85</v>
      </c>
      <c r="CQ49" s="92">
        <v>1</v>
      </c>
      <c r="CR49" s="68">
        <f t="shared" si="107"/>
        <v>98.837209302325576</v>
      </c>
      <c r="CS49" s="67">
        <v>67</v>
      </c>
      <c r="CT49" s="92">
        <v>1</v>
      </c>
      <c r="CU49" s="68">
        <f t="shared" si="108"/>
        <v>103.07692307692307</v>
      </c>
      <c r="CV49" s="65"/>
      <c r="CW49" s="71"/>
      <c r="CX49" s="66"/>
      <c r="CY49" s="65"/>
      <c r="CZ49" s="71"/>
      <c r="DA49" s="66"/>
      <c r="DB49" s="65"/>
      <c r="DC49" s="71"/>
      <c r="DD49" s="66"/>
      <c r="DE49" s="67">
        <v>452</v>
      </c>
      <c r="DF49" s="92">
        <v>1</v>
      </c>
      <c r="DG49" s="68">
        <f t="shared" si="109"/>
        <v>106.10328638497653</v>
      </c>
      <c r="DH49" s="67">
        <v>47</v>
      </c>
      <c r="DI49" s="92">
        <v>1</v>
      </c>
      <c r="DJ49" s="68">
        <f t="shared" si="110"/>
        <v>95.918367346938766</v>
      </c>
      <c r="DK49" s="65"/>
      <c r="DL49" s="65"/>
      <c r="DM49" s="66"/>
      <c r="DN49" s="67">
        <v>25</v>
      </c>
      <c r="DO49" s="92">
        <v>1</v>
      </c>
      <c r="DP49" s="68">
        <f t="shared" si="56"/>
        <v>83.333333333333343</v>
      </c>
      <c r="DQ49" s="65"/>
      <c r="DR49" s="65"/>
      <c r="DS49" s="66"/>
      <c r="DT49" s="67">
        <v>122</v>
      </c>
      <c r="DU49" s="92">
        <v>1</v>
      </c>
      <c r="DV49" s="68">
        <f t="shared" si="111"/>
        <v>109.90990990990991</v>
      </c>
      <c r="DW49" s="67">
        <v>14</v>
      </c>
      <c r="DX49" s="92">
        <v>1</v>
      </c>
      <c r="DY49" s="68">
        <f t="shared" si="112"/>
        <v>100</v>
      </c>
      <c r="DZ49" s="66"/>
      <c r="EA49" s="66"/>
      <c r="EB49" s="66"/>
      <c r="EC49" s="67">
        <v>89</v>
      </c>
      <c r="ED49" s="92">
        <v>1</v>
      </c>
      <c r="EE49" s="68">
        <f t="shared" si="113"/>
        <v>98.888888888888886</v>
      </c>
      <c r="EF49" s="67">
        <v>723</v>
      </c>
      <c r="EG49" s="92">
        <v>1</v>
      </c>
      <c r="EH49" s="68">
        <f t="shared" si="114"/>
        <v>96.657754010695186</v>
      </c>
      <c r="EI49" s="65"/>
      <c r="EJ49" s="65"/>
      <c r="EK49" s="66"/>
      <c r="EL49" s="67">
        <v>99</v>
      </c>
      <c r="EM49" s="92">
        <v>1</v>
      </c>
      <c r="EN49" s="68">
        <f t="shared" si="115"/>
        <v>103.125</v>
      </c>
      <c r="EO49" s="65"/>
      <c r="EP49" s="65"/>
      <c r="EQ49" s="68" t="e">
        <f t="shared" si="116"/>
        <v>#DIV/0!</v>
      </c>
      <c r="ER49" s="65"/>
      <c r="ES49" s="65"/>
      <c r="ET49" s="66"/>
      <c r="EU49" s="67">
        <v>69</v>
      </c>
      <c r="EV49" s="92">
        <v>1</v>
      </c>
      <c r="EW49" s="68">
        <f t="shared" si="118"/>
        <v>75.824175824175825</v>
      </c>
      <c r="EX49" s="67">
        <v>122</v>
      </c>
      <c r="EY49" s="92">
        <v>1</v>
      </c>
      <c r="EZ49" s="68">
        <f t="shared" si="140"/>
        <v>88.405797101449281</v>
      </c>
      <c r="FA49" s="67">
        <v>10699</v>
      </c>
      <c r="FB49" s="92">
        <v>1</v>
      </c>
      <c r="FC49" s="68">
        <f t="shared" si="119"/>
        <v>105.05695208169679</v>
      </c>
      <c r="FD49" s="67">
        <v>130</v>
      </c>
      <c r="FE49" s="92">
        <v>1</v>
      </c>
      <c r="FF49" s="68">
        <f t="shared" si="120"/>
        <v>84.967320261437905</v>
      </c>
      <c r="FG49" s="67">
        <v>59</v>
      </c>
      <c r="FH49" s="92">
        <v>1</v>
      </c>
      <c r="FI49" s="68">
        <f t="shared" si="121"/>
        <v>103.50877192982458</v>
      </c>
      <c r="FJ49" s="67">
        <v>71</v>
      </c>
      <c r="FK49" s="92">
        <v>1</v>
      </c>
      <c r="FL49" s="68">
        <f t="shared" si="122"/>
        <v>100</v>
      </c>
      <c r="FM49" s="67">
        <v>40</v>
      </c>
      <c r="FN49" s="92">
        <v>1</v>
      </c>
      <c r="FO49" s="68">
        <f t="shared" si="123"/>
        <v>93.023255813953483</v>
      </c>
      <c r="FP49" s="67">
        <v>77</v>
      </c>
      <c r="FQ49" s="92">
        <v>1</v>
      </c>
      <c r="FR49" s="68">
        <f t="shared" si="139"/>
        <v>97.468354430379748</v>
      </c>
      <c r="FS49" s="67">
        <v>1267</v>
      </c>
      <c r="FT49" s="92">
        <v>1</v>
      </c>
      <c r="FU49" s="68">
        <f t="shared" si="124"/>
        <v>103.76740376740376</v>
      </c>
      <c r="FV49" s="67">
        <v>2254</v>
      </c>
      <c r="FW49" s="92">
        <v>1</v>
      </c>
      <c r="FX49" s="68">
        <f t="shared" si="125"/>
        <v>105.82159624413146</v>
      </c>
      <c r="FY49" s="67">
        <v>394</v>
      </c>
      <c r="FZ49" s="92">
        <v>1</v>
      </c>
      <c r="GA49" s="68">
        <f t="shared" si="138"/>
        <v>105.06666666666666</v>
      </c>
      <c r="GB49" s="65"/>
      <c r="GC49" s="65"/>
      <c r="GD49" s="66"/>
      <c r="GE49" s="65"/>
      <c r="GF49" s="65"/>
      <c r="GG49" s="66"/>
      <c r="GH49" s="67">
        <v>5</v>
      </c>
      <c r="GI49" s="92">
        <v>1</v>
      </c>
      <c r="GJ49" s="68">
        <f t="shared" si="126"/>
        <v>166.66666666666669</v>
      </c>
      <c r="GK49" s="67">
        <v>70</v>
      </c>
      <c r="GL49" s="92">
        <v>1</v>
      </c>
      <c r="GM49" s="68">
        <f t="shared" si="46"/>
        <v>102.94117647058823</v>
      </c>
      <c r="GN49" s="65"/>
      <c r="GO49" s="65"/>
      <c r="GP49" s="66"/>
      <c r="GQ49" s="67">
        <v>140</v>
      </c>
      <c r="GR49" s="92">
        <v>1</v>
      </c>
      <c r="GS49" s="68">
        <f t="shared" si="42"/>
        <v>101.44927536231884</v>
      </c>
      <c r="GT49" s="65"/>
      <c r="GU49" s="65"/>
      <c r="GV49" s="68"/>
      <c r="GW49" s="65"/>
      <c r="GX49" s="65"/>
      <c r="GY49" s="66"/>
      <c r="GZ49" s="65"/>
      <c r="HA49" s="65"/>
      <c r="HB49" s="68" t="e">
        <f t="shared" si="127"/>
        <v>#DIV/0!</v>
      </c>
      <c r="HC49" s="67">
        <v>3</v>
      </c>
      <c r="HD49" s="92">
        <v>1</v>
      </c>
      <c r="HE49" s="68">
        <f t="shared" si="128"/>
        <v>100</v>
      </c>
      <c r="HF49" s="65"/>
      <c r="HG49" s="65"/>
      <c r="HH49" s="68"/>
      <c r="HI49" s="67">
        <v>513</v>
      </c>
      <c r="HJ49" s="92">
        <v>1</v>
      </c>
      <c r="HK49" s="68">
        <f t="shared" si="129"/>
        <v>109.61538461538463</v>
      </c>
      <c r="HL49" s="65"/>
      <c r="HM49" s="65"/>
      <c r="HN49" s="66"/>
      <c r="HO49" s="65"/>
      <c r="HP49" s="65"/>
      <c r="HQ49" s="66"/>
      <c r="HR49" s="65"/>
      <c r="HS49" s="65"/>
      <c r="HT49" s="66"/>
      <c r="HU49" s="65"/>
      <c r="HV49" s="65"/>
      <c r="HW49" s="66"/>
      <c r="HX49" s="65"/>
      <c r="HY49" s="65"/>
      <c r="HZ49" s="66"/>
      <c r="IA49" s="67">
        <v>84</v>
      </c>
      <c r="IB49" s="92">
        <v>1</v>
      </c>
      <c r="IC49" s="68">
        <f t="shared" si="131"/>
        <v>95.454545454545453</v>
      </c>
      <c r="ID49" s="69"/>
      <c r="IE49" s="98">
        <f t="shared" si="1"/>
        <v>21133</v>
      </c>
      <c r="IF49" s="100">
        <f t="shared" si="2"/>
        <v>39</v>
      </c>
      <c r="IG49" s="86">
        <f t="shared" si="132"/>
        <v>103.69479882237486</v>
      </c>
      <c r="IH49" s="69"/>
      <c r="II49" s="70">
        <f t="shared" si="3"/>
        <v>14394</v>
      </c>
      <c r="IJ49" s="70">
        <f t="shared" si="4"/>
        <v>9</v>
      </c>
      <c r="IK49" s="86">
        <f t="shared" si="133"/>
        <v>104.41784548422197</v>
      </c>
      <c r="IL49" s="70">
        <f t="shared" si="5"/>
        <v>2446</v>
      </c>
      <c r="IM49" s="70">
        <f t="shared" si="6"/>
        <v>5</v>
      </c>
      <c r="IN49" s="86">
        <f t="shared" si="134"/>
        <v>106.07111882046834</v>
      </c>
      <c r="IO49" s="70">
        <f t="shared" si="7"/>
        <v>1469</v>
      </c>
      <c r="IP49" s="70">
        <f t="shared" si="8"/>
        <v>6</v>
      </c>
      <c r="IQ49" s="86">
        <f t="shared" si="135"/>
        <v>103.23260716795501</v>
      </c>
      <c r="IS49" s="219">
        <f t="shared" si="9"/>
        <v>17044</v>
      </c>
      <c r="IT49" s="31">
        <f t="shared" si="10"/>
        <v>1341</v>
      </c>
      <c r="IU49" s="31">
        <f t="shared" si="11"/>
        <v>909</v>
      </c>
      <c r="IV49" s="31">
        <f t="shared" si="12"/>
        <v>494</v>
      </c>
      <c r="IW49" s="31">
        <f t="shared" si="13"/>
        <v>524</v>
      </c>
      <c r="IX49" s="31">
        <f t="shared" si="14"/>
        <v>556</v>
      </c>
      <c r="IY49" s="31">
        <f t="shared" si="15"/>
        <v>113</v>
      </c>
      <c r="IZ49" s="217">
        <v>85</v>
      </c>
      <c r="JA49" s="31">
        <f t="shared" si="16"/>
        <v>67</v>
      </c>
      <c r="JB49" s="220">
        <f t="shared" si="91"/>
        <v>21133</v>
      </c>
    </row>
    <row r="50" spans="2:262">
      <c r="B50" s="63" t="s">
        <v>285</v>
      </c>
      <c r="C50" s="64" t="s">
        <v>45</v>
      </c>
      <c r="D50" s="67">
        <v>113</v>
      </c>
      <c r="E50" s="92">
        <v>1</v>
      </c>
      <c r="F50" s="68">
        <f t="shared" si="92"/>
        <v>100</v>
      </c>
      <c r="G50" s="65"/>
      <c r="H50" s="71"/>
      <c r="I50" s="66"/>
      <c r="J50" s="65"/>
      <c r="K50" s="71"/>
      <c r="L50" s="66"/>
      <c r="M50" s="65"/>
      <c r="N50" s="71"/>
      <c r="O50" s="66"/>
      <c r="P50" s="67">
        <v>491</v>
      </c>
      <c r="Q50" s="92">
        <v>1</v>
      </c>
      <c r="R50" s="68">
        <f t="shared" si="94"/>
        <v>101.86721991701245</v>
      </c>
      <c r="S50" s="67">
        <v>3</v>
      </c>
      <c r="T50" s="92">
        <v>1</v>
      </c>
      <c r="U50" s="68">
        <f t="shared" si="95"/>
        <v>100</v>
      </c>
      <c r="V50" s="67">
        <v>10</v>
      </c>
      <c r="W50" s="92">
        <v>1</v>
      </c>
      <c r="X50" s="68">
        <f t="shared" si="96"/>
        <v>111.11111111111111</v>
      </c>
      <c r="Y50" s="71"/>
      <c r="Z50" s="71"/>
      <c r="AA50" s="66"/>
      <c r="AB50" s="65"/>
      <c r="AC50" s="71"/>
      <c r="AD50" s="66"/>
      <c r="AE50" s="65"/>
      <c r="AF50" s="71"/>
      <c r="AG50" s="66"/>
      <c r="AH50" s="65"/>
      <c r="AI50" s="71"/>
      <c r="AJ50" s="66"/>
      <c r="AK50" s="65"/>
      <c r="AL50" s="71"/>
      <c r="AM50" s="68"/>
      <c r="AN50" s="65"/>
      <c r="AO50" s="71"/>
      <c r="AP50" s="66"/>
      <c r="AQ50" s="65"/>
      <c r="AR50" s="71"/>
      <c r="AS50" s="68"/>
      <c r="AT50" s="67">
        <v>1055</v>
      </c>
      <c r="AU50" s="92">
        <v>1</v>
      </c>
      <c r="AV50" s="68">
        <f t="shared" si="98"/>
        <v>95.130748422001801</v>
      </c>
      <c r="AW50" s="67">
        <v>85</v>
      </c>
      <c r="AX50" s="92">
        <v>1</v>
      </c>
      <c r="AY50" s="68">
        <f t="shared" si="99"/>
        <v>91.397849462365585</v>
      </c>
      <c r="AZ50" s="67">
        <v>135</v>
      </c>
      <c r="BA50" s="92">
        <v>1</v>
      </c>
      <c r="BB50" s="68">
        <f t="shared" si="100"/>
        <v>97.122302158273371</v>
      </c>
      <c r="BC50" s="65"/>
      <c r="BD50" s="71"/>
      <c r="BE50" s="66"/>
      <c r="BF50" s="65"/>
      <c r="BG50" s="71"/>
      <c r="BH50" s="66"/>
      <c r="BI50" s="65"/>
      <c r="BJ50" s="71"/>
      <c r="BK50" s="66"/>
      <c r="BL50" s="65"/>
      <c r="BM50" s="71"/>
      <c r="BN50" s="66"/>
      <c r="BO50" s="67">
        <v>868</v>
      </c>
      <c r="BP50" s="92">
        <v>1</v>
      </c>
      <c r="BQ50" s="68">
        <f t="shared" si="101"/>
        <v>103.82775119617224</v>
      </c>
      <c r="BR50" s="67">
        <v>49</v>
      </c>
      <c r="BS50" s="92">
        <v>1</v>
      </c>
      <c r="BT50" s="68">
        <f t="shared" si="102"/>
        <v>90.740740740740748</v>
      </c>
      <c r="BU50" s="67">
        <v>14</v>
      </c>
      <c r="BV50" s="92">
        <v>1</v>
      </c>
      <c r="BW50" s="68">
        <f t="shared" si="103"/>
        <v>73.68421052631578</v>
      </c>
      <c r="BX50" s="65"/>
      <c r="BY50" s="71"/>
      <c r="BZ50" s="66"/>
      <c r="CA50" s="65"/>
      <c r="CB50" s="71"/>
      <c r="CC50" s="66"/>
      <c r="CD50" s="65"/>
      <c r="CE50" s="71"/>
      <c r="CF50" s="66"/>
      <c r="CG50" s="67">
        <v>567</v>
      </c>
      <c r="CH50" s="92">
        <v>1</v>
      </c>
      <c r="CI50" s="68">
        <f t="shared" si="104"/>
        <v>102.9038112522686</v>
      </c>
      <c r="CJ50" s="67">
        <v>4</v>
      </c>
      <c r="CK50" s="92">
        <v>1</v>
      </c>
      <c r="CL50" s="68">
        <f t="shared" si="105"/>
        <v>80</v>
      </c>
      <c r="CM50" s="65"/>
      <c r="CN50" s="65"/>
      <c r="CO50" s="66"/>
      <c r="CP50" s="67">
        <v>83</v>
      </c>
      <c r="CQ50" s="92">
        <v>1</v>
      </c>
      <c r="CR50" s="68">
        <f t="shared" si="107"/>
        <v>97.647058823529406</v>
      </c>
      <c r="CS50" s="67">
        <v>68</v>
      </c>
      <c r="CT50" s="92">
        <v>1</v>
      </c>
      <c r="CU50" s="68">
        <f t="shared" si="108"/>
        <v>101.49253731343283</v>
      </c>
      <c r="CV50" s="65"/>
      <c r="CW50" s="71"/>
      <c r="CX50" s="66"/>
      <c r="CY50" s="65"/>
      <c r="CZ50" s="71"/>
      <c r="DA50" s="66"/>
      <c r="DB50" s="65"/>
      <c r="DC50" s="71"/>
      <c r="DD50" s="66"/>
      <c r="DE50" s="67">
        <v>464</v>
      </c>
      <c r="DF50" s="92">
        <v>1</v>
      </c>
      <c r="DG50" s="68">
        <f t="shared" si="109"/>
        <v>102.65486725663717</v>
      </c>
      <c r="DH50" s="67">
        <v>48</v>
      </c>
      <c r="DI50" s="92">
        <v>1</v>
      </c>
      <c r="DJ50" s="68">
        <f t="shared" si="110"/>
        <v>102.12765957446808</v>
      </c>
      <c r="DK50" s="65"/>
      <c r="DL50" s="65"/>
      <c r="DM50" s="66"/>
      <c r="DN50" s="67">
        <v>18</v>
      </c>
      <c r="DO50" s="92">
        <v>1</v>
      </c>
      <c r="DP50" s="68">
        <f t="shared" si="56"/>
        <v>72</v>
      </c>
      <c r="DQ50" s="65"/>
      <c r="DR50" s="65"/>
      <c r="DS50" s="66"/>
      <c r="DT50" s="67">
        <v>118</v>
      </c>
      <c r="DU50" s="92">
        <v>1</v>
      </c>
      <c r="DV50" s="68">
        <f t="shared" si="111"/>
        <v>96.721311475409834</v>
      </c>
      <c r="DW50" s="67">
        <v>13</v>
      </c>
      <c r="DX50" s="92">
        <v>1</v>
      </c>
      <c r="DY50" s="68">
        <f t="shared" si="112"/>
        <v>92.857142857142861</v>
      </c>
      <c r="DZ50" s="66"/>
      <c r="EA50" s="66"/>
      <c r="EB50" s="66"/>
      <c r="EC50" s="67">
        <v>86</v>
      </c>
      <c r="ED50" s="92">
        <v>1</v>
      </c>
      <c r="EE50" s="68">
        <f t="shared" si="113"/>
        <v>96.629213483146074</v>
      </c>
      <c r="EF50" s="67">
        <v>726</v>
      </c>
      <c r="EG50" s="92">
        <v>1</v>
      </c>
      <c r="EH50" s="68">
        <f t="shared" si="114"/>
        <v>100.4149377593361</v>
      </c>
      <c r="EI50" s="65"/>
      <c r="EJ50" s="65"/>
      <c r="EK50" s="66"/>
      <c r="EL50" s="67">
        <v>98</v>
      </c>
      <c r="EM50" s="92">
        <v>1</v>
      </c>
      <c r="EN50" s="68">
        <f t="shared" si="115"/>
        <v>98.98989898989899</v>
      </c>
      <c r="EO50" s="67">
        <v>1</v>
      </c>
      <c r="EP50" s="67"/>
      <c r="EQ50" s="68" t="e">
        <f t="shared" si="116"/>
        <v>#DIV/0!</v>
      </c>
      <c r="ER50" s="65"/>
      <c r="ES50" s="65"/>
      <c r="ET50" s="66"/>
      <c r="EU50" s="67">
        <v>67</v>
      </c>
      <c r="EV50" s="92">
        <v>1</v>
      </c>
      <c r="EW50" s="68">
        <f t="shared" si="118"/>
        <v>97.101449275362313</v>
      </c>
      <c r="EX50" s="67">
        <v>103</v>
      </c>
      <c r="EY50" s="92">
        <v>1</v>
      </c>
      <c r="EZ50" s="68">
        <f t="shared" si="140"/>
        <v>84.426229508196727</v>
      </c>
      <c r="FA50" s="67">
        <v>10684</v>
      </c>
      <c r="FB50" s="92">
        <v>1</v>
      </c>
      <c r="FC50" s="68">
        <f t="shared" si="119"/>
        <v>99.859799981306665</v>
      </c>
      <c r="FD50" s="67">
        <v>144</v>
      </c>
      <c r="FE50" s="92">
        <v>1</v>
      </c>
      <c r="FF50" s="68">
        <f t="shared" si="120"/>
        <v>110.76923076923077</v>
      </c>
      <c r="FG50" s="67">
        <v>60</v>
      </c>
      <c r="FH50" s="92">
        <v>1</v>
      </c>
      <c r="FI50" s="68">
        <f t="shared" si="121"/>
        <v>101.69491525423729</v>
      </c>
      <c r="FJ50" s="67">
        <v>75</v>
      </c>
      <c r="FK50" s="92">
        <v>1</v>
      </c>
      <c r="FL50" s="68">
        <f t="shared" si="122"/>
        <v>105.63380281690141</v>
      </c>
      <c r="FM50" s="67">
        <v>42</v>
      </c>
      <c r="FN50" s="92">
        <v>1</v>
      </c>
      <c r="FO50" s="68">
        <f t="shared" si="123"/>
        <v>105</v>
      </c>
      <c r="FP50" s="67">
        <v>80</v>
      </c>
      <c r="FQ50" s="92">
        <v>1</v>
      </c>
      <c r="FR50" s="68">
        <f t="shared" si="139"/>
        <v>103.89610389610388</v>
      </c>
      <c r="FS50" s="67">
        <v>1353</v>
      </c>
      <c r="FT50" s="92">
        <v>1</v>
      </c>
      <c r="FU50" s="68">
        <f t="shared" si="124"/>
        <v>106.78768745067086</v>
      </c>
      <c r="FV50" s="67">
        <v>2193</v>
      </c>
      <c r="FW50" s="92">
        <v>1</v>
      </c>
      <c r="FX50" s="68">
        <f t="shared" si="125"/>
        <v>97.293700088731157</v>
      </c>
      <c r="FY50" s="67">
        <v>494</v>
      </c>
      <c r="FZ50" s="92">
        <v>1</v>
      </c>
      <c r="GA50" s="68">
        <f t="shared" si="138"/>
        <v>125.38071065989848</v>
      </c>
      <c r="GB50" s="65"/>
      <c r="GC50" s="65"/>
      <c r="GD50" s="66"/>
      <c r="GE50" s="65"/>
      <c r="GF50" s="65"/>
      <c r="GG50" s="66"/>
      <c r="GH50" s="67">
        <v>5</v>
      </c>
      <c r="GI50" s="92">
        <v>1</v>
      </c>
      <c r="GJ50" s="68">
        <f t="shared" si="126"/>
        <v>100</v>
      </c>
      <c r="GK50" s="67">
        <v>68</v>
      </c>
      <c r="GL50" s="92">
        <v>1</v>
      </c>
      <c r="GM50" s="68">
        <f t="shared" si="46"/>
        <v>97.142857142857139</v>
      </c>
      <c r="GN50" s="65"/>
      <c r="GO50" s="65"/>
      <c r="GP50" s="66"/>
      <c r="GQ50" s="67">
        <v>138</v>
      </c>
      <c r="GR50" s="92">
        <v>1</v>
      </c>
      <c r="GS50" s="68">
        <f t="shared" si="42"/>
        <v>98.571428571428584</v>
      </c>
      <c r="GT50" s="65"/>
      <c r="GU50" s="65"/>
      <c r="GV50" s="68"/>
      <c r="GW50" s="65"/>
      <c r="GX50" s="65"/>
      <c r="GY50" s="66"/>
      <c r="GZ50" s="65"/>
      <c r="HA50" s="65"/>
      <c r="HB50" s="68" t="e">
        <f t="shared" si="127"/>
        <v>#DIV/0!</v>
      </c>
      <c r="HC50" s="67">
        <v>3</v>
      </c>
      <c r="HD50" s="92">
        <v>1</v>
      </c>
      <c r="HE50" s="68">
        <f t="shared" si="128"/>
        <v>100</v>
      </c>
      <c r="HF50" s="65"/>
      <c r="HG50" s="65"/>
      <c r="HH50" s="68"/>
      <c r="HI50" s="67">
        <v>497</v>
      </c>
      <c r="HJ50" s="92">
        <v>1</v>
      </c>
      <c r="HK50" s="68">
        <f t="shared" si="129"/>
        <v>96.88109161793372</v>
      </c>
      <c r="HL50" s="65"/>
      <c r="HM50" s="65"/>
      <c r="HN50" s="66"/>
      <c r="HO50" s="65"/>
      <c r="HP50" s="65"/>
      <c r="HQ50" s="66"/>
      <c r="HR50" s="65"/>
      <c r="HS50" s="65"/>
      <c r="HT50" s="66"/>
      <c r="HU50" s="65"/>
      <c r="HV50" s="65"/>
      <c r="HW50" s="66"/>
      <c r="HX50" s="65"/>
      <c r="HY50" s="65"/>
      <c r="HZ50" s="66"/>
      <c r="IA50" s="67">
        <v>89</v>
      </c>
      <c r="IB50" s="92">
        <v>1</v>
      </c>
      <c r="IC50" s="68">
        <f t="shared" si="131"/>
        <v>105.95238095238095</v>
      </c>
      <c r="ID50" s="69"/>
      <c r="IE50" s="98">
        <f t="shared" si="1"/>
        <v>21212</v>
      </c>
      <c r="IF50" s="100">
        <f t="shared" si="2"/>
        <v>39</v>
      </c>
      <c r="IG50" s="86">
        <f t="shared" si="132"/>
        <v>100.37382293096107</v>
      </c>
      <c r="IH50" s="69"/>
      <c r="II50" s="70">
        <f t="shared" si="3"/>
        <v>14393</v>
      </c>
      <c r="IJ50" s="70">
        <f t="shared" si="4"/>
        <v>9</v>
      </c>
      <c r="IK50" s="86">
        <f t="shared" si="133"/>
        <v>99.993052660830912</v>
      </c>
      <c r="IL50" s="70">
        <f t="shared" si="5"/>
        <v>2370</v>
      </c>
      <c r="IM50" s="70">
        <f t="shared" si="6"/>
        <v>5</v>
      </c>
      <c r="IN50" s="86">
        <f t="shared" si="134"/>
        <v>96.892886345053157</v>
      </c>
      <c r="IO50" s="70">
        <f t="shared" si="7"/>
        <v>1542</v>
      </c>
      <c r="IP50" s="70">
        <f t="shared" si="8"/>
        <v>6</v>
      </c>
      <c r="IQ50" s="86">
        <f t="shared" si="135"/>
        <v>104.96936691626956</v>
      </c>
      <c r="IS50" s="219">
        <f t="shared" si="9"/>
        <v>17137</v>
      </c>
      <c r="IT50" s="31">
        <f t="shared" si="10"/>
        <v>1275</v>
      </c>
      <c r="IU50" s="31">
        <f t="shared" si="11"/>
        <v>931</v>
      </c>
      <c r="IV50" s="31">
        <f t="shared" si="12"/>
        <v>504</v>
      </c>
      <c r="IW50" s="31">
        <f t="shared" si="13"/>
        <v>530</v>
      </c>
      <c r="IX50" s="31">
        <f t="shared" si="14"/>
        <v>571</v>
      </c>
      <c r="IY50" s="31">
        <f t="shared" si="15"/>
        <v>113</v>
      </c>
      <c r="IZ50" s="217">
        <v>83</v>
      </c>
      <c r="JA50" s="31">
        <f t="shared" si="16"/>
        <v>68</v>
      </c>
      <c r="JB50" s="220">
        <f t="shared" si="91"/>
        <v>21212</v>
      </c>
    </row>
    <row r="51" spans="2:262">
      <c r="B51" s="63" t="s">
        <v>286</v>
      </c>
      <c r="C51" s="64" t="s">
        <v>46</v>
      </c>
      <c r="D51" s="67">
        <v>114</v>
      </c>
      <c r="E51" s="92">
        <v>1</v>
      </c>
      <c r="F51" s="68">
        <f t="shared" si="92"/>
        <v>100.88495575221239</v>
      </c>
      <c r="G51" s="65"/>
      <c r="H51" s="71"/>
      <c r="I51" s="66"/>
      <c r="J51" s="65"/>
      <c r="K51" s="71"/>
      <c r="L51" s="66"/>
      <c r="M51" s="65"/>
      <c r="N51" s="71"/>
      <c r="O51" s="66"/>
      <c r="P51" s="67">
        <v>515</v>
      </c>
      <c r="Q51" s="92">
        <v>1</v>
      </c>
      <c r="R51" s="68">
        <f t="shared" si="94"/>
        <v>104.88798370672099</v>
      </c>
      <c r="S51" s="67">
        <v>3</v>
      </c>
      <c r="T51" s="92">
        <v>1</v>
      </c>
      <c r="U51" s="68">
        <f t="shared" si="95"/>
        <v>100</v>
      </c>
      <c r="V51" s="67">
        <v>8</v>
      </c>
      <c r="W51" s="92">
        <v>1</v>
      </c>
      <c r="X51" s="68">
        <f t="shared" si="96"/>
        <v>80</v>
      </c>
      <c r="Y51" s="71"/>
      <c r="Z51" s="71"/>
      <c r="AA51" s="66"/>
      <c r="AB51" s="65"/>
      <c r="AC51" s="71"/>
      <c r="AD51" s="66"/>
      <c r="AE51" s="65"/>
      <c r="AF51" s="71"/>
      <c r="AG51" s="66"/>
      <c r="AH51" s="65"/>
      <c r="AI51" s="71"/>
      <c r="AJ51" s="66"/>
      <c r="AK51" s="65"/>
      <c r="AL51" s="71"/>
      <c r="AM51" s="68"/>
      <c r="AN51" s="65"/>
      <c r="AO51" s="71"/>
      <c r="AP51" s="66"/>
      <c r="AQ51" s="65"/>
      <c r="AR51" s="71"/>
      <c r="AS51" s="68"/>
      <c r="AT51" s="67">
        <v>1097</v>
      </c>
      <c r="AU51" s="92">
        <v>1</v>
      </c>
      <c r="AV51" s="68">
        <f t="shared" si="98"/>
        <v>103.98104265402843</v>
      </c>
      <c r="AW51" s="67">
        <v>85</v>
      </c>
      <c r="AX51" s="92">
        <v>1</v>
      </c>
      <c r="AY51" s="68">
        <f t="shared" si="99"/>
        <v>100</v>
      </c>
      <c r="AZ51" s="67">
        <v>136</v>
      </c>
      <c r="BA51" s="92">
        <v>1</v>
      </c>
      <c r="BB51" s="68">
        <f t="shared" si="100"/>
        <v>100.74074074074073</v>
      </c>
      <c r="BC51" s="65"/>
      <c r="BD51" s="71"/>
      <c r="BE51" s="66"/>
      <c r="BF51" s="65"/>
      <c r="BG51" s="71"/>
      <c r="BH51" s="66"/>
      <c r="BI51" s="65"/>
      <c r="BJ51" s="71"/>
      <c r="BK51" s="66"/>
      <c r="BL51" s="65"/>
      <c r="BM51" s="71"/>
      <c r="BN51" s="66"/>
      <c r="BO51" s="67">
        <v>926</v>
      </c>
      <c r="BP51" s="92">
        <v>1</v>
      </c>
      <c r="BQ51" s="68">
        <f t="shared" si="101"/>
        <v>106.68202764976959</v>
      </c>
      <c r="BR51" s="67">
        <v>58</v>
      </c>
      <c r="BS51" s="92">
        <v>1</v>
      </c>
      <c r="BT51" s="68">
        <f t="shared" si="102"/>
        <v>118.36734693877551</v>
      </c>
      <c r="BU51" s="67">
        <v>16</v>
      </c>
      <c r="BV51" s="92">
        <v>1</v>
      </c>
      <c r="BW51" s="68">
        <f t="shared" si="103"/>
        <v>114.28571428571428</v>
      </c>
      <c r="BX51" s="65"/>
      <c r="BY51" s="71"/>
      <c r="BZ51" s="66"/>
      <c r="CA51" s="65"/>
      <c r="CB51" s="71"/>
      <c r="CC51" s="66"/>
      <c r="CD51" s="65"/>
      <c r="CE51" s="71"/>
      <c r="CF51" s="66"/>
      <c r="CG51" s="67">
        <v>605</v>
      </c>
      <c r="CH51" s="92">
        <v>1</v>
      </c>
      <c r="CI51" s="68">
        <f t="shared" si="104"/>
        <v>106.70194003527338</v>
      </c>
      <c r="CJ51" s="67">
        <v>4</v>
      </c>
      <c r="CK51" s="92">
        <v>1</v>
      </c>
      <c r="CL51" s="68">
        <f t="shared" si="105"/>
        <v>100</v>
      </c>
      <c r="CM51" s="65"/>
      <c r="CN51" s="65"/>
      <c r="CO51" s="66"/>
      <c r="CP51" s="67">
        <v>82</v>
      </c>
      <c r="CQ51" s="92">
        <v>1</v>
      </c>
      <c r="CR51" s="68">
        <f t="shared" si="107"/>
        <v>98.795180722891558</v>
      </c>
      <c r="CS51" s="67">
        <v>68</v>
      </c>
      <c r="CT51" s="92">
        <v>1</v>
      </c>
      <c r="CU51" s="68">
        <f t="shared" si="108"/>
        <v>100</v>
      </c>
      <c r="CV51" s="65"/>
      <c r="CW51" s="71"/>
      <c r="CX51" s="66"/>
      <c r="CY51" s="65"/>
      <c r="CZ51" s="71"/>
      <c r="DA51" s="66"/>
      <c r="DB51" s="65"/>
      <c r="DC51" s="71"/>
      <c r="DD51" s="66"/>
      <c r="DE51" s="67">
        <v>491</v>
      </c>
      <c r="DF51" s="92">
        <v>1</v>
      </c>
      <c r="DG51" s="68">
        <f t="shared" si="109"/>
        <v>105.81896551724137</v>
      </c>
      <c r="DH51" s="67">
        <v>51</v>
      </c>
      <c r="DI51" s="92">
        <v>1</v>
      </c>
      <c r="DJ51" s="68">
        <f t="shared" si="110"/>
        <v>106.25</v>
      </c>
      <c r="DK51" s="65"/>
      <c r="DL51" s="65"/>
      <c r="DM51" s="66"/>
      <c r="DN51" s="67">
        <v>20</v>
      </c>
      <c r="DO51" s="92">
        <v>1</v>
      </c>
      <c r="DP51" s="68">
        <f t="shared" si="56"/>
        <v>111.11111111111111</v>
      </c>
      <c r="DQ51" s="65"/>
      <c r="DR51" s="65"/>
      <c r="DS51" s="66"/>
      <c r="DT51" s="67">
        <v>141</v>
      </c>
      <c r="DU51" s="92">
        <v>1</v>
      </c>
      <c r="DV51" s="68">
        <f t="shared" si="111"/>
        <v>119.4915254237288</v>
      </c>
      <c r="DW51" s="67">
        <v>14</v>
      </c>
      <c r="DX51" s="92">
        <v>1</v>
      </c>
      <c r="DY51" s="68">
        <f t="shared" si="112"/>
        <v>107.69230769230769</v>
      </c>
      <c r="DZ51" s="66"/>
      <c r="EA51" s="66"/>
      <c r="EB51" s="66"/>
      <c r="EC51" s="67">
        <v>89</v>
      </c>
      <c r="ED51" s="92">
        <v>1</v>
      </c>
      <c r="EE51" s="68">
        <f t="shared" si="113"/>
        <v>103.48837209302326</v>
      </c>
      <c r="EF51" s="67">
        <v>781</v>
      </c>
      <c r="EG51" s="92">
        <v>1</v>
      </c>
      <c r="EH51" s="68">
        <f t="shared" si="114"/>
        <v>107.57575757575756</v>
      </c>
      <c r="EI51" s="65"/>
      <c r="EJ51" s="65"/>
      <c r="EK51" s="66"/>
      <c r="EL51" s="67">
        <v>109</v>
      </c>
      <c r="EM51" s="92">
        <v>1</v>
      </c>
      <c r="EN51" s="68">
        <f t="shared" si="115"/>
        <v>111.22448979591837</v>
      </c>
      <c r="EO51" s="67">
        <v>38</v>
      </c>
      <c r="EP51" s="67"/>
      <c r="EQ51" s="68">
        <f t="shared" si="116"/>
        <v>3800</v>
      </c>
      <c r="ER51" s="65"/>
      <c r="ES51" s="65"/>
      <c r="ET51" s="66"/>
      <c r="EU51" s="67">
        <v>64</v>
      </c>
      <c r="EV51" s="92">
        <v>1</v>
      </c>
      <c r="EW51" s="68">
        <f t="shared" si="118"/>
        <v>95.522388059701484</v>
      </c>
      <c r="EX51" s="67">
        <v>170</v>
      </c>
      <c r="EY51" s="92">
        <v>1</v>
      </c>
      <c r="EZ51" s="68">
        <f t="shared" si="140"/>
        <v>165.04854368932038</v>
      </c>
      <c r="FA51" s="67">
        <v>10872</v>
      </c>
      <c r="FB51" s="92">
        <v>1</v>
      </c>
      <c r="FC51" s="68">
        <f t="shared" si="119"/>
        <v>101.75964058405091</v>
      </c>
      <c r="FD51" s="67">
        <v>151</v>
      </c>
      <c r="FE51" s="92">
        <v>1</v>
      </c>
      <c r="FF51" s="68">
        <f t="shared" si="120"/>
        <v>104.86111111111111</v>
      </c>
      <c r="FG51" s="67">
        <v>60</v>
      </c>
      <c r="FH51" s="92">
        <v>1</v>
      </c>
      <c r="FI51" s="68">
        <f t="shared" si="121"/>
        <v>100</v>
      </c>
      <c r="FJ51" s="67">
        <v>76</v>
      </c>
      <c r="FK51" s="92">
        <v>1</v>
      </c>
      <c r="FL51" s="68">
        <f t="shared" si="122"/>
        <v>101.33333333333334</v>
      </c>
      <c r="FM51" s="67">
        <v>44</v>
      </c>
      <c r="FN51" s="92">
        <v>1</v>
      </c>
      <c r="FO51" s="68">
        <f t="shared" si="123"/>
        <v>104.76190476190477</v>
      </c>
      <c r="FP51" s="67">
        <v>93</v>
      </c>
      <c r="FQ51" s="92">
        <v>1</v>
      </c>
      <c r="FR51" s="68">
        <f t="shared" si="139"/>
        <v>116.25000000000001</v>
      </c>
      <c r="FS51" s="67">
        <v>1424</v>
      </c>
      <c r="FT51" s="92">
        <v>1</v>
      </c>
      <c r="FU51" s="68">
        <f t="shared" si="124"/>
        <v>105.24759793052476</v>
      </c>
      <c r="FV51" s="67">
        <v>2333</v>
      </c>
      <c r="FW51" s="92">
        <v>1</v>
      </c>
      <c r="FX51" s="68">
        <f t="shared" si="125"/>
        <v>106.38394892840857</v>
      </c>
      <c r="FY51" s="67">
        <v>520</v>
      </c>
      <c r="FZ51" s="92">
        <v>1</v>
      </c>
      <c r="GA51" s="68">
        <f t="shared" si="138"/>
        <v>105.26315789473684</v>
      </c>
      <c r="GB51" s="65"/>
      <c r="GC51" s="65"/>
      <c r="GD51" s="66"/>
      <c r="GE51" s="65"/>
      <c r="GF51" s="65"/>
      <c r="GG51" s="66"/>
      <c r="GH51" s="67">
        <v>5</v>
      </c>
      <c r="GI51" s="92">
        <v>1</v>
      </c>
      <c r="GJ51" s="68">
        <f t="shared" si="126"/>
        <v>100</v>
      </c>
      <c r="GK51" s="67">
        <v>72</v>
      </c>
      <c r="GL51" s="92">
        <v>1</v>
      </c>
      <c r="GM51" s="68">
        <f t="shared" si="46"/>
        <v>105.88235294117648</v>
      </c>
      <c r="GN51" s="65"/>
      <c r="GO51" s="65"/>
      <c r="GP51" s="66"/>
      <c r="GQ51" s="67">
        <v>144</v>
      </c>
      <c r="GR51" s="92">
        <v>1</v>
      </c>
      <c r="GS51" s="68">
        <f t="shared" si="42"/>
        <v>104.34782608695652</v>
      </c>
      <c r="GT51" s="65"/>
      <c r="GU51" s="65"/>
      <c r="GV51" s="68"/>
      <c r="GW51" s="65"/>
      <c r="GX51" s="65"/>
      <c r="GY51" s="66"/>
      <c r="GZ51" s="67">
        <v>1</v>
      </c>
      <c r="HA51" s="92">
        <v>1</v>
      </c>
      <c r="HB51" s="68" t="e">
        <f t="shared" si="127"/>
        <v>#DIV/0!</v>
      </c>
      <c r="HC51" s="67">
        <v>3</v>
      </c>
      <c r="HD51" s="92">
        <v>1</v>
      </c>
      <c r="HE51" s="68">
        <f t="shared" si="128"/>
        <v>100</v>
      </c>
      <c r="HF51" s="65"/>
      <c r="HG51" s="65"/>
      <c r="HH51" s="68"/>
      <c r="HI51" s="67">
        <v>574</v>
      </c>
      <c r="HJ51" s="92">
        <v>1</v>
      </c>
      <c r="HK51" s="68">
        <f t="shared" si="129"/>
        <v>115.49295774647888</v>
      </c>
      <c r="HL51" s="65"/>
      <c r="HM51" s="65"/>
      <c r="HN51" s="66"/>
      <c r="HO51" s="65"/>
      <c r="HP51" s="65"/>
      <c r="HQ51" s="66"/>
      <c r="HR51" s="65"/>
      <c r="HS51" s="65"/>
      <c r="HT51" s="66"/>
      <c r="HU51" s="65"/>
      <c r="HV51" s="65"/>
      <c r="HW51" s="66"/>
      <c r="HX51" s="65"/>
      <c r="HY51" s="65"/>
      <c r="HZ51" s="66"/>
      <c r="IA51" s="67">
        <v>102</v>
      </c>
      <c r="IB51" s="92">
        <v>1</v>
      </c>
      <c r="IC51" s="68">
        <f t="shared" si="131"/>
        <v>114.6067415730337</v>
      </c>
      <c r="ID51" s="69"/>
      <c r="IE51" s="98">
        <f t="shared" si="1"/>
        <v>22159</v>
      </c>
      <c r="IF51" s="100">
        <f t="shared" si="2"/>
        <v>40</v>
      </c>
      <c r="IG51" s="86">
        <f t="shared" si="132"/>
        <v>104.46445408259476</v>
      </c>
      <c r="IH51" s="69"/>
      <c r="II51" s="70">
        <f t="shared" si="3"/>
        <v>14770</v>
      </c>
      <c r="IJ51" s="70">
        <f t="shared" si="4"/>
        <v>9</v>
      </c>
      <c r="IK51" s="86">
        <f t="shared" si="133"/>
        <v>102.61932884040854</v>
      </c>
      <c r="IL51" s="70">
        <f t="shared" si="5"/>
        <v>2513</v>
      </c>
      <c r="IM51" s="70">
        <f t="shared" si="6"/>
        <v>5</v>
      </c>
      <c r="IN51" s="86">
        <f t="shared" si="134"/>
        <v>106.03375527426159</v>
      </c>
      <c r="IO51" s="70">
        <f t="shared" si="7"/>
        <v>1625</v>
      </c>
      <c r="IP51" s="70">
        <f t="shared" si="8"/>
        <v>6</v>
      </c>
      <c r="IQ51" s="86">
        <f t="shared" si="135"/>
        <v>105.38261997405966</v>
      </c>
      <c r="IS51" s="219">
        <f t="shared" si="9"/>
        <v>17880</v>
      </c>
      <c r="IT51" s="31">
        <f t="shared" si="10"/>
        <v>1318</v>
      </c>
      <c r="IU51" s="31">
        <f t="shared" si="11"/>
        <v>1000</v>
      </c>
      <c r="IV51" s="31">
        <f t="shared" si="12"/>
        <v>526</v>
      </c>
      <c r="IW51" s="31">
        <f t="shared" si="13"/>
        <v>562</v>
      </c>
      <c r="IX51" s="31">
        <f t="shared" si="14"/>
        <v>609</v>
      </c>
      <c r="IY51" s="31">
        <f t="shared" si="15"/>
        <v>114</v>
      </c>
      <c r="IZ51" s="217">
        <v>82</v>
      </c>
      <c r="JA51" s="31">
        <f t="shared" si="16"/>
        <v>68</v>
      </c>
      <c r="JB51" s="220">
        <f t="shared" si="91"/>
        <v>22159</v>
      </c>
    </row>
    <row r="52" spans="2:262">
      <c r="B52" s="63" t="s">
        <v>287</v>
      </c>
      <c r="C52" s="64" t="s">
        <v>47</v>
      </c>
      <c r="D52" s="67">
        <v>113</v>
      </c>
      <c r="E52" s="92">
        <v>1</v>
      </c>
      <c r="F52" s="68">
        <f t="shared" si="92"/>
        <v>99.122807017543863</v>
      </c>
      <c r="G52" s="65"/>
      <c r="H52" s="71"/>
      <c r="I52" s="66"/>
      <c r="J52" s="65"/>
      <c r="K52" s="71"/>
      <c r="L52" s="66"/>
      <c r="M52" s="65"/>
      <c r="N52" s="71"/>
      <c r="O52" s="66"/>
      <c r="P52" s="67">
        <v>509</v>
      </c>
      <c r="Q52" s="92">
        <v>1</v>
      </c>
      <c r="R52" s="68">
        <f t="shared" si="94"/>
        <v>98.834951456310677</v>
      </c>
      <c r="S52" s="67">
        <v>3</v>
      </c>
      <c r="T52" s="92">
        <v>1</v>
      </c>
      <c r="U52" s="68">
        <f t="shared" si="95"/>
        <v>100</v>
      </c>
      <c r="V52" s="67">
        <v>76</v>
      </c>
      <c r="W52" s="92">
        <v>1</v>
      </c>
      <c r="X52" s="68">
        <f t="shared" si="96"/>
        <v>950</v>
      </c>
      <c r="Y52" s="71"/>
      <c r="Z52" s="71"/>
      <c r="AA52" s="66"/>
      <c r="AB52" s="65"/>
      <c r="AC52" s="71"/>
      <c r="AD52" s="66"/>
      <c r="AE52" s="65"/>
      <c r="AF52" s="71"/>
      <c r="AG52" s="66"/>
      <c r="AH52" s="65"/>
      <c r="AI52" s="71"/>
      <c r="AJ52" s="66"/>
      <c r="AK52" s="65"/>
      <c r="AL52" s="71"/>
      <c r="AM52" s="68"/>
      <c r="AN52" s="65"/>
      <c r="AO52" s="71"/>
      <c r="AP52" s="66"/>
      <c r="AQ52" s="65"/>
      <c r="AR52" s="71"/>
      <c r="AS52" s="68"/>
      <c r="AT52" s="67">
        <v>1104</v>
      </c>
      <c r="AU52" s="92">
        <v>1</v>
      </c>
      <c r="AV52" s="68">
        <f t="shared" si="98"/>
        <v>100.63810391978123</v>
      </c>
      <c r="AW52" s="67">
        <v>83</v>
      </c>
      <c r="AX52" s="92">
        <v>1</v>
      </c>
      <c r="AY52" s="68">
        <f t="shared" si="99"/>
        <v>97.647058823529406</v>
      </c>
      <c r="AZ52" s="67">
        <v>133</v>
      </c>
      <c r="BA52" s="92">
        <v>1</v>
      </c>
      <c r="BB52" s="68">
        <f t="shared" si="100"/>
        <v>97.794117647058826</v>
      </c>
      <c r="BC52" s="65"/>
      <c r="BD52" s="71"/>
      <c r="BE52" s="66"/>
      <c r="BF52" s="65"/>
      <c r="BG52" s="71"/>
      <c r="BH52" s="66"/>
      <c r="BI52" s="65"/>
      <c r="BJ52" s="71"/>
      <c r="BK52" s="66"/>
      <c r="BL52" s="65"/>
      <c r="BM52" s="71"/>
      <c r="BN52" s="66"/>
      <c r="BO52" s="67">
        <v>942</v>
      </c>
      <c r="BP52" s="92">
        <v>1</v>
      </c>
      <c r="BQ52" s="68">
        <f t="shared" si="101"/>
        <v>101.72786177105833</v>
      </c>
      <c r="BR52" s="67">
        <v>64</v>
      </c>
      <c r="BS52" s="92">
        <v>1</v>
      </c>
      <c r="BT52" s="68">
        <f t="shared" si="102"/>
        <v>110.34482758620689</v>
      </c>
      <c r="BU52" s="67">
        <v>7</v>
      </c>
      <c r="BV52" s="92">
        <v>1</v>
      </c>
      <c r="BW52" s="68">
        <f t="shared" si="103"/>
        <v>43.75</v>
      </c>
      <c r="BX52" s="65"/>
      <c r="BY52" s="71"/>
      <c r="BZ52" s="66"/>
      <c r="CA52" s="65"/>
      <c r="CB52" s="71"/>
      <c r="CC52" s="66"/>
      <c r="CD52" s="65"/>
      <c r="CE52" s="71"/>
      <c r="CF52" s="66"/>
      <c r="CG52" s="67">
        <v>613</v>
      </c>
      <c r="CH52" s="92">
        <v>1</v>
      </c>
      <c r="CI52" s="68">
        <f t="shared" si="104"/>
        <v>101.32231404958678</v>
      </c>
      <c r="CJ52" s="67">
        <v>4</v>
      </c>
      <c r="CK52" s="92">
        <v>1</v>
      </c>
      <c r="CL52" s="68">
        <f t="shared" si="105"/>
        <v>100</v>
      </c>
      <c r="CM52" s="65"/>
      <c r="CN52" s="65"/>
      <c r="CO52" s="66"/>
      <c r="CP52" s="67">
        <v>79</v>
      </c>
      <c r="CQ52" s="92">
        <v>1</v>
      </c>
      <c r="CR52" s="68">
        <f t="shared" si="107"/>
        <v>96.341463414634148</v>
      </c>
      <c r="CS52" s="67">
        <v>68</v>
      </c>
      <c r="CT52" s="92">
        <v>1</v>
      </c>
      <c r="CU52" s="68">
        <f t="shared" si="108"/>
        <v>100</v>
      </c>
      <c r="CV52" s="65"/>
      <c r="CW52" s="71"/>
      <c r="CX52" s="66"/>
      <c r="CY52" s="65"/>
      <c r="CZ52" s="71"/>
      <c r="DA52" s="66"/>
      <c r="DB52" s="65"/>
      <c r="DC52" s="71"/>
      <c r="DD52" s="66"/>
      <c r="DE52" s="67">
        <v>495</v>
      </c>
      <c r="DF52" s="92">
        <v>1</v>
      </c>
      <c r="DG52" s="68">
        <f t="shared" si="109"/>
        <v>100.81466395112015</v>
      </c>
      <c r="DH52" s="67">
        <v>47</v>
      </c>
      <c r="DI52" s="92">
        <v>1</v>
      </c>
      <c r="DJ52" s="68">
        <f t="shared" si="110"/>
        <v>92.156862745098039</v>
      </c>
      <c r="DK52" s="65"/>
      <c r="DL52" s="65"/>
      <c r="DM52" s="66"/>
      <c r="DN52" s="67">
        <v>16</v>
      </c>
      <c r="DO52" s="92">
        <v>1</v>
      </c>
      <c r="DP52" s="68">
        <f t="shared" si="56"/>
        <v>80</v>
      </c>
      <c r="DQ52" s="65"/>
      <c r="DR52" s="65"/>
      <c r="DS52" s="66"/>
      <c r="DT52" s="67">
        <v>150</v>
      </c>
      <c r="DU52" s="92">
        <v>1</v>
      </c>
      <c r="DV52" s="68">
        <f t="shared" si="111"/>
        <v>106.38297872340425</v>
      </c>
      <c r="DW52" s="67">
        <v>18</v>
      </c>
      <c r="DX52" s="92">
        <v>1</v>
      </c>
      <c r="DY52" s="68">
        <f t="shared" si="112"/>
        <v>128.57142857142858</v>
      </c>
      <c r="DZ52" s="66"/>
      <c r="EA52" s="66"/>
      <c r="EB52" s="66"/>
      <c r="EC52" s="67">
        <v>91</v>
      </c>
      <c r="ED52" s="92">
        <v>1</v>
      </c>
      <c r="EE52" s="68">
        <f t="shared" si="113"/>
        <v>102.24719101123596</v>
      </c>
      <c r="EF52" s="67">
        <v>814</v>
      </c>
      <c r="EG52" s="92">
        <v>1</v>
      </c>
      <c r="EH52" s="68">
        <f t="shared" si="114"/>
        <v>104.22535211267605</v>
      </c>
      <c r="EI52" s="65"/>
      <c r="EJ52" s="65"/>
      <c r="EK52" s="66"/>
      <c r="EL52" s="67">
        <v>111</v>
      </c>
      <c r="EM52" s="92">
        <v>1</v>
      </c>
      <c r="EN52" s="68">
        <f t="shared" si="115"/>
        <v>101.83486238532109</v>
      </c>
      <c r="EO52" s="67">
        <v>35</v>
      </c>
      <c r="EP52" s="67"/>
      <c r="EQ52" s="68">
        <f t="shared" si="116"/>
        <v>92.10526315789474</v>
      </c>
      <c r="ER52" s="65"/>
      <c r="ES52" s="65"/>
      <c r="ET52" s="66"/>
      <c r="EU52" s="67">
        <v>56</v>
      </c>
      <c r="EV52" s="92">
        <v>1</v>
      </c>
      <c r="EW52" s="68">
        <f t="shared" si="118"/>
        <v>87.5</v>
      </c>
      <c r="EX52" s="67">
        <v>177</v>
      </c>
      <c r="EY52" s="92">
        <v>1</v>
      </c>
      <c r="EZ52" s="68">
        <f t="shared" si="140"/>
        <v>104.11764705882354</v>
      </c>
      <c r="FA52" s="67">
        <v>10935</v>
      </c>
      <c r="FB52" s="92">
        <v>1</v>
      </c>
      <c r="FC52" s="68">
        <f t="shared" si="119"/>
        <v>100.57947019867551</v>
      </c>
      <c r="FD52" s="67">
        <v>153</v>
      </c>
      <c r="FE52" s="92">
        <v>1</v>
      </c>
      <c r="FF52" s="68">
        <f t="shared" si="120"/>
        <v>101.32450331125828</v>
      </c>
      <c r="FG52" s="67">
        <v>62</v>
      </c>
      <c r="FH52" s="92">
        <v>1</v>
      </c>
      <c r="FI52" s="68">
        <f t="shared" si="121"/>
        <v>103.33333333333334</v>
      </c>
      <c r="FJ52" s="67">
        <v>80</v>
      </c>
      <c r="FK52" s="92">
        <v>1</v>
      </c>
      <c r="FL52" s="68">
        <f t="shared" si="122"/>
        <v>105.26315789473684</v>
      </c>
      <c r="FM52" s="67">
        <v>44</v>
      </c>
      <c r="FN52" s="92">
        <v>1</v>
      </c>
      <c r="FO52" s="68">
        <f t="shared" si="123"/>
        <v>100</v>
      </c>
      <c r="FP52" s="67">
        <v>95</v>
      </c>
      <c r="FQ52" s="92">
        <v>1</v>
      </c>
      <c r="FR52" s="68">
        <f t="shared" si="139"/>
        <v>102.15053763440861</v>
      </c>
      <c r="FS52" s="67">
        <v>1509</v>
      </c>
      <c r="FT52" s="92">
        <v>1</v>
      </c>
      <c r="FU52" s="68">
        <f t="shared" si="124"/>
        <v>105.96910112359549</v>
      </c>
      <c r="FV52" s="67">
        <v>2211</v>
      </c>
      <c r="FW52" s="92">
        <v>1</v>
      </c>
      <c r="FX52" s="68">
        <f t="shared" si="125"/>
        <v>94.770681525932275</v>
      </c>
      <c r="FY52" s="67">
        <v>524</v>
      </c>
      <c r="FZ52" s="92">
        <v>1</v>
      </c>
      <c r="GA52" s="68">
        <f t="shared" si="138"/>
        <v>100.76923076923077</v>
      </c>
      <c r="GB52" s="65"/>
      <c r="GC52" s="65"/>
      <c r="GD52" s="66"/>
      <c r="GE52" s="65"/>
      <c r="GF52" s="65"/>
      <c r="GG52" s="66"/>
      <c r="GH52" s="67">
        <v>5</v>
      </c>
      <c r="GI52" s="92">
        <v>1</v>
      </c>
      <c r="GJ52" s="68">
        <f t="shared" si="126"/>
        <v>100</v>
      </c>
      <c r="GK52" s="67">
        <v>72</v>
      </c>
      <c r="GL52" s="92">
        <v>1</v>
      </c>
      <c r="GM52" s="68">
        <f t="shared" si="46"/>
        <v>100</v>
      </c>
      <c r="GN52" s="65"/>
      <c r="GO52" s="65"/>
      <c r="GP52" s="66"/>
      <c r="GQ52" s="67">
        <v>139</v>
      </c>
      <c r="GR52" s="92">
        <v>1</v>
      </c>
      <c r="GS52" s="68">
        <f t="shared" si="42"/>
        <v>96.527777777777786</v>
      </c>
      <c r="GT52" s="65"/>
      <c r="GU52" s="65"/>
      <c r="GV52" s="68"/>
      <c r="GW52" s="65"/>
      <c r="GX52" s="65"/>
      <c r="GY52" s="66"/>
      <c r="GZ52" s="67">
        <v>32</v>
      </c>
      <c r="HA52" s="92">
        <v>1</v>
      </c>
      <c r="HB52" s="68">
        <f t="shared" si="127"/>
        <v>3200</v>
      </c>
      <c r="HC52" s="67">
        <v>3</v>
      </c>
      <c r="HD52" s="92">
        <v>1</v>
      </c>
      <c r="HE52" s="68">
        <f t="shared" si="128"/>
        <v>100</v>
      </c>
      <c r="HF52" s="65"/>
      <c r="HG52" s="65"/>
      <c r="HH52" s="68"/>
      <c r="HI52" s="67">
        <v>607</v>
      </c>
      <c r="HJ52" s="92">
        <v>1</v>
      </c>
      <c r="HK52" s="68">
        <f t="shared" si="129"/>
        <v>105.74912891986064</v>
      </c>
      <c r="HL52" s="65"/>
      <c r="HM52" s="65"/>
      <c r="HN52" s="66"/>
      <c r="HO52" s="65"/>
      <c r="HP52" s="65"/>
      <c r="HQ52" s="66"/>
      <c r="HR52" s="65"/>
      <c r="HS52" s="65"/>
      <c r="HT52" s="66"/>
      <c r="HU52" s="65"/>
      <c r="HV52" s="65"/>
      <c r="HW52" s="66"/>
      <c r="HX52" s="65"/>
      <c r="HY52" s="65"/>
      <c r="HZ52" s="66"/>
      <c r="IA52" s="67">
        <v>97</v>
      </c>
      <c r="IB52" s="92">
        <v>1</v>
      </c>
      <c r="IC52" s="68">
        <f t="shared" si="131"/>
        <v>95.098039215686271</v>
      </c>
      <c r="ID52" s="69"/>
      <c r="IE52" s="98">
        <f t="shared" si="1"/>
        <v>22376</v>
      </c>
      <c r="IF52" s="100">
        <f t="shared" si="2"/>
        <v>40</v>
      </c>
      <c r="IG52" s="86">
        <f t="shared" si="132"/>
        <v>100.97928606886593</v>
      </c>
      <c r="IH52" s="69"/>
      <c r="II52" s="70">
        <f t="shared" si="3"/>
        <v>14858</v>
      </c>
      <c r="IJ52" s="70">
        <f t="shared" si="4"/>
        <v>9</v>
      </c>
      <c r="IK52" s="86">
        <f t="shared" si="133"/>
        <v>100.59580230196343</v>
      </c>
      <c r="IL52" s="70">
        <f t="shared" si="5"/>
        <v>2443</v>
      </c>
      <c r="IM52" s="70">
        <f t="shared" si="6"/>
        <v>5</v>
      </c>
      <c r="IN52" s="86">
        <f t="shared" si="134"/>
        <v>97.21448467966573</v>
      </c>
      <c r="IO52" s="70">
        <f t="shared" si="7"/>
        <v>1710</v>
      </c>
      <c r="IP52" s="70">
        <f t="shared" si="8"/>
        <v>6</v>
      </c>
      <c r="IQ52" s="86">
        <f t="shared" si="135"/>
        <v>105.23076923076924</v>
      </c>
      <c r="IS52" s="219">
        <f t="shared" si="9"/>
        <v>18020</v>
      </c>
      <c r="IT52" s="31">
        <f t="shared" si="10"/>
        <v>1320</v>
      </c>
      <c r="IU52" s="31">
        <f t="shared" si="11"/>
        <v>1013</v>
      </c>
      <c r="IV52" s="31">
        <f t="shared" si="12"/>
        <v>588</v>
      </c>
      <c r="IW52" s="31">
        <f t="shared" si="13"/>
        <v>558</v>
      </c>
      <c r="IX52" s="31">
        <f t="shared" si="14"/>
        <v>617</v>
      </c>
      <c r="IY52" s="31">
        <f t="shared" si="15"/>
        <v>113</v>
      </c>
      <c r="IZ52" s="217">
        <v>79</v>
      </c>
      <c r="JA52" s="31">
        <f t="shared" si="16"/>
        <v>68</v>
      </c>
      <c r="JB52" s="220">
        <f t="shared" si="91"/>
        <v>22376</v>
      </c>
    </row>
    <row r="53" spans="2:262" s="81" customFormat="1">
      <c r="B53" s="74" t="s">
        <v>288</v>
      </c>
      <c r="C53" s="75" t="s">
        <v>48</v>
      </c>
      <c r="D53" s="76"/>
      <c r="E53" s="92"/>
      <c r="F53" s="77"/>
      <c r="G53" s="78"/>
      <c r="H53" s="71"/>
      <c r="I53" s="79"/>
      <c r="J53" s="78"/>
      <c r="K53" s="71"/>
      <c r="L53" s="79"/>
      <c r="M53" s="78"/>
      <c r="N53" s="71"/>
      <c r="O53" s="79"/>
      <c r="P53" s="76"/>
      <c r="Q53" s="92"/>
      <c r="R53" s="77"/>
      <c r="S53" s="76"/>
      <c r="T53" s="92"/>
      <c r="U53" s="77"/>
      <c r="V53" s="76"/>
      <c r="W53" s="92"/>
      <c r="X53" s="77"/>
      <c r="Y53" s="78"/>
      <c r="Z53" s="71"/>
      <c r="AA53" s="79"/>
      <c r="AB53" s="78"/>
      <c r="AC53" s="71"/>
      <c r="AD53" s="79"/>
      <c r="AE53" s="78"/>
      <c r="AF53" s="71"/>
      <c r="AG53" s="79"/>
      <c r="AH53" s="78"/>
      <c r="AI53" s="71"/>
      <c r="AJ53" s="79"/>
      <c r="AK53" s="78"/>
      <c r="AL53" s="71"/>
      <c r="AM53" s="77"/>
      <c r="AN53" s="78"/>
      <c r="AO53" s="71"/>
      <c r="AP53" s="79"/>
      <c r="AQ53" s="78"/>
      <c r="AR53" s="71"/>
      <c r="AS53" s="77"/>
      <c r="AT53" s="76"/>
      <c r="AU53" s="92"/>
      <c r="AV53" s="77"/>
      <c r="AW53" s="76"/>
      <c r="AX53" s="92"/>
      <c r="AY53" s="77"/>
      <c r="AZ53" s="76"/>
      <c r="BA53" s="92"/>
      <c r="BB53" s="77"/>
      <c r="BC53" s="78"/>
      <c r="BD53" s="71"/>
      <c r="BE53" s="79"/>
      <c r="BF53" s="78"/>
      <c r="BG53" s="71"/>
      <c r="BH53" s="79"/>
      <c r="BI53" s="78"/>
      <c r="BJ53" s="71"/>
      <c r="BK53" s="79"/>
      <c r="BL53" s="78"/>
      <c r="BM53" s="71"/>
      <c r="BN53" s="79"/>
      <c r="BO53" s="76"/>
      <c r="BP53" s="92"/>
      <c r="BQ53" s="77"/>
      <c r="BR53" s="76"/>
      <c r="BS53" s="76"/>
      <c r="BT53" s="77"/>
      <c r="BU53" s="76"/>
      <c r="BV53" s="76"/>
      <c r="BW53" s="77"/>
      <c r="BX53" s="78"/>
      <c r="BY53" s="71"/>
      <c r="BZ53" s="79"/>
      <c r="CA53" s="78"/>
      <c r="CB53" s="71"/>
      <c r="CC53" s="79"/>
      <c r="CD53" s="78"/>
      <c r="CE53" s="71"/>
      <c r="CF53" s="79"/>
      <c r="CG53" s="76"/>
      <c r="CH53" s="76"/>
      <c r="CI53" s="77"/>
      <c r="CJ53" s="76"/>
      <c r="CK53" s="76"/>
      <c r="CL53" s="77"/>
      <c r="CM53" s="78"/>
      <c r="CN53" s="78"/>
      <c r="CO53" s="79"/>
      <c r="CP53" s="76"/>
      <c r="CQ53" s="76"/>
      <c r="CR53" s="77"/>
      <c r="CS53" s="76"/>
      <c r="CT53" s="76"/>
      <c r="CU53" s="77"/>
      <c r="CV53" s="78"/>
      <c r="CW53" s="71"/>
      <c r="CX53" s="79"/>
      <c r="CY53" s="78"/>
      <c r="CZ53" s="71"/>
      <c r="DA53" s="79"/>
      <c r="DB53" s="78"/>
      <c r="DC53" s="71"/>
      <c r="DD53" s="79"/>
      <c r="DE53" s="76"/>
      <c r="DF53" s="76"/>
      <c r="DG53" s="77"/>
      <c r="DH53" s="76"/>
      <c r="DI53" s="76"/>
      <c r="DJ53" s="77"/>
      <c r="DK53" s="78"/>
      <c r="DL53" s="78"/>
      <c r="DM53" s="79"/>
      <c r="DN53" s="76"/>
      <c r="DO53" s="76"/>
      <c r="DP53" s="77"/>
      <c r="DQ53" s="78"/>
      <c r="DR53" s="78"/>
      <c r="DS53" s="79"/>
      <c r="DT53" s="76"/>
      <c r="DU53" s="76"/>
      <c r="DV53" s="77"/>
      <c r="DW53" s="76"/>
      <c r="DX53" s="76"/>
      <c r="DY53" s="77"/>
      <c r="DZ53" s="79"/>
      <c r="EA53" s="79"/>
      <c r="EB53" s="79"/>
      <c r="EC53" s="76"/>
      <c r="ED53" s="76"/>
      <c r="EE53" s="77"/>
      <c r="EF53" s="76"/>
      <c r="EG53" s="76"/>
      <c r="EH53" s="77"/>
      <c r="EI53" s="78"/>
      <c r="EJ53" s="78"/>
      <c r="EK53" s="79"/>
      <c r="EL53" s="76"/>
      <c r="EM53" s="76"/>
      <c r="EN53" s="77"/>
      <c r="EO53" s="76"/>
      <c r="EP53" s="76"/>
      <c r="EQ53" s="77"/>
      <c r="ER53" s="78"/>
      <c r="ES53" s="78"/>
      <c r="ET53" s="79"/>
      <c r="EU53" s="76"/>
      <c r="EV53" s="76"/>
      <c r="EW53" s="77"/>
      <c r="EX53" s="76"/>
      <c r="EY53" s="76"/>
      <c r="EZ53" s="77"/>
      <c r="FA53" s="76"/>
      <c r="FB53" s="76"/>
      <c r="FC53" s="77"/>
      <c r="FD53" s="76"/>
      <c r="FE53" s="76"/>
      <c r="FF53" s="77"/>
      <c r="FG53" s="76"/>
      <c r="FH53" s="76"/>
      <c r="FI53" s="77"/>
      <c r="FJ53" s="76"/>
      <c r="FK53" s="76"/>
      <c r="FL53" s="77"/>
      <c r="FM53" s="76"/>
      <c r="FN53" s="76"/>
      <c r="FO53" s="77"/>
      <c r="FP53" s="76"/>
      <c r="FQ53" s="76"/>
      <c r="FR53" s="77"/>
      <c r="FS53" s="76"/>
      <c r="FT53" s="76"/>
      <c r="FU53" s="77"/>
      <c r="FV53" s="76"/>
      <c r="FW53" s="76"/>
      <c r="FX53" s="77"/>
      <c r="FY53" s="76"/>
      <c r="FZ53" s="76"/>
      <c r="GA53" s="77"/>
      <c r="GB53" s="78"/>
      <c r="GC53" s="78"/>
      <c r="GD53" s="79"/>
      <c r="GE53" s="78"/>
      <c r="GF53" s="78"/>
      <c r="GG53" s="79"/>
      <c r="GH53" s="78"/>
      <c r="GI53" s="78"/>
      <c r="GJ53" s="77"/>
      <c r="GK53" s="76"/>
      <c r="GL53" s="76"/>
      <c r="GM53" s="77"/>
      <c r="GN53" s="78"/>
      <c r="GO53" s="78"/>
      <c r="GP53" s="79"/>
      <c r="GQ53" s="76"/>
      <c r="GR53" s="76"/>
      <c r="GS53" s="77"/>
      <c r="GT53" s="78"/>
      <c r="GU53" s="78"/>
      <c r="GV53" s="77"/>
      <c r="GW53" s="78"/>
      <c r="GX53" s="78"/>
      <c r="GY53" s="79"/>
      <c r="GZ53" s="76"/>
      <c r="HA53" s="76"/>
      <c r="HB53" s="77"/>
      <c r="HC53" s="76"/>
      <c r="HD53" s="76"/>
      <c r="HE53" s="77"/>
      <c r="HF53" s="78"/>
      <c r="HG53" s="78"/>
      <c r="HH53" s="77"/>
      <c r="HI53" s="76"/>
      <c r="HJ53" s="76"/>
      <c r="HK53" s="77"/>
      <c r="HL53" s="78"/>
      <c r="HM53" s="78"/>
      <c r="HN53" s="79"/>
      <c r="HO53" s="78"/>
      <c r="HP53" s="78"/>
      <c r="HQ53" s="79"/>
      <c r="HR53" s="78"/>
      <c r="HS53" s="78"/>
      <c r="HT53" s="79"/>
      <c r="HU53" s="78"/>
      <c r="HV53" s="78"/>
      <c r="HW53" s="79"/>
      <c r="HX53" s="78"/>
      <c r="HY53" s="78"/>
      <c r="HZ53" s="79"/>
      <c r="IA53" s="76"/>
      <c r="IB53" s="76"/>
      <c r="IC53" s="77"/>
      <c r="ID53" s="80"/>
      <c r="IE53" s="98">
        <f t="shared" si="1"/>
        <v>0</v>
      </c>
      <c r="IF53" s="100">
        <f t="shared" si="2"/>
        <v>0</v>
      </c>
      <c r="IG53" s="87">
        <f t="shared" si="132"/>
        <v>0</v>
      </c>
      <c r="IH53" s="80"/>
      <c r="II53" s="70">
        <f t="shared" si="3"/>
        <v>0</v>
      </c>
      <c r="IJ53" s="70">
        <f t="shared" si="4"/>
        <v>0</v>
      </c>
      <c r="IK53" s="87">
        <f t="shared" si="133"/>
        <v>0</v>
      </c>
      <c r="IL53" s="70">
        <f t="shared" si="5"/>
        <v>0</v>
      </c>
      <c r="IM53" s="70">
        <f t="shared" si="6"/>
        <v>0</v>
      </c>
      <c r="IN53" s="87">
        <f t="shared" si="134"/>
        <v>0</v>
      </c>
      <c r="IO53" s="70">
        <f t="shared" si="7"/>
        <v>0</v>
      </c>
      <c r="IP53" s="70">
        <f t="shared" si="8"/>
        <v>0</v>
      </c>
      <c r="IQ53" s="87">
        <f t="shared" si="135"/>
        <v>0</v>
      </c>
      <c r="IS53" s="219">
        <f t="shared" si="9"/>
        <v>0</v>
      </c>
      <c r="IT53" s="31">
        <f t="shared" si="10"/>
        <v>0</v>
      </c>
      <c r="IU53" s="31">
        <f t="shared" si="11"/>
        <v>0</v>
      </c>
      <c r="IV53" s="31">
        <f t="shared" si="12"/>
        <v>0</v>
      </c>
      <c r="IW53" s="31">
        <f t="shared" si="13"/>
        <v>0</v>
      </c>
      <c r="IX53" s="31">
        <f t="shared" si="14"/>
        <v>0</v>
      </c>
      <c r="IY53" s="31">
        <f t="shared" si="15"/>
        <v>0</v>
      </c>
      <c r="IZ53" s="217"/>
      <c r="JA53" s="31">
        <f t="shared" si="16"/>
        <v>0</v>
      </c>
      <c r="JB53" s="220">
        <f t="shared" si="91"/>
        <v>0</v>
      </c>
    </row>
    <row r="54" spans="2:262" s="81" customFormat="1" ht="19.5" thickBot="1">
      <c r="B54" s="74" t="s">
        <v>289</v>
      </c>
      <c r="C54" s="75" t="s">
        <v>49</v>
      </c>
      <c r="D54" s="82"/>
      <c r="E54" s="93"/>
      <c r="F54" s="77"/>
      <c r="G54" s="83"/>
      <c r="H54" s="95"/>
      <c r="I54" s="79"/>
      <c r="J54" s="83"/>
      <c r="K54" s="95"/>
      <c r="L54" s="79"/>
      <c r="M54" s="78"/>
      <c r="N54" s="71"/>
      <c r="O54" s="79"/>
      <c r="P54" s="76"/>
      <c r="Q54" s="92"/>
      <c r="R54" s="77"/>
      <c r="S54" s="76"/>
      <c r="T54" s="92"/>
      <c r="U54" s="77"/>
      <c r="V54" s="76"/>
      <c r="W54" s="92"/>
      <c r="X54" s="77"/>
      <c r="Y54" s="78"/>
      <c r="Z54" s="71"/>
      <c r="AA54" s="79"/>
      <c r="AB54" s="78"/>
      <c r="AC54" s="71"/>
      <c r="AD54" s="79"/>
      <c r="AE54" s="78"/>
      <c r="AF54" s="71"/>
      <c r="AG54" s="79"/>
      <c r="AH54" s="78"/>
      <c r="AI54" s="71"/>
      <c r="AJ54" s="79"/>
      <c r="AK54" s="78"/>
      <c r="AL54" s="71"/>
      <c r="AM54" s="77"/>
      <c r="AN54" s="78"/>
      <c r="AO54" s="71"/>
      <c r="AP54" s="79"/>
      <c r="AQ54" s="78"/>
      <c r="AR54" s="71"/>
      <c r="AS54" s="77"/>
      <c r="AT54" s="76"/>
      <c r="AU54" s="92"/>
      <c r="AV54" s="77"/>
      <c r="AW54" s="76"/>
      <c r="AX54" s="92"/>
      <c r="AY54" s="77"/>
      <c r="AZ54" s="76"/>
      <c r="BA54" s="92"/>
      <c r="BB54" s="77"/>
      <c r="BC54" s="78"/>
      <c r="BD54" s="71"/>
      <c r="BE54" s="79"/>
      <c r="BF54" s="78"/>
      <c r="BG54" s="71"/>
      <c r="BH54" s="79"/>
      <c r="BI54" s="83"/>
      <c r="BJ54" s="95"/>
      <c r="BK54" s="79"/>
      <c r="BL54" s="83"/>
      <c r="BM54" s="95"/>
      <c r="BN54" s="79"/>
      <c r="BO54" s="82"/>
      <c r="BP54" s="93"/>
      <c r="BQ54" s="77"/>
      <c r="BR54" s="82"/>
      <c r="BS54" s="82"/>
      <c r="BT54" s="77"/>
      <c r="BU54" s="82"/>
      <c r="BV54" s="82"/>
      <c r="BW54" s="77"/>
      <c r="BX54" s="83"/>
      <c r="BY54" s="95"/>
      <c r="BZ54" s="79"/>
      <c r="CA54" s="83"/>
      <c r="CB54" s="95"/>
      <c r="CC54" s="79"/>
      <c r="CD54" s="83"/>
      <c r="CE54" s="95"/>
      <c r="CF54" s="79"/>
      <c r="CG54" s="82"/>
      <c r="CH54" s="82"/>
      <c r="CI54" s="77"/>
      <c r="CJ54" s="82"/>
      <c r="CK54" s="82"/>
      <c r="CL54" s="77"/>
      <c r="CM54" s="83"/>
      <c r="CN54" s="83"/>
      <c r="CO54" s="79"/>
      <c r="CP54" s="82"/>
      <c r="CQ54" s="82"/>
      <c r="CR54" s="77"/>
      <c r="CS54" s="76"/>
      <c r="CT54" s="76"/>
      <c r="CU54" s="77"/>
      <c r="CV54" s="83"/>
      <c r="CW54" s="95"/>
      <c r="CX54" s="79"/>
      <c r="CY54" s="83"/>
      <c r="CZ54" s="95"/>
      <c r="DA54" s="79"/>
      <c r="DB54" s="83"/>
      <c r="DC54" s="95"/>
      <c r="DD54" s="79"/>
      <c r="DE54" s="82"/>
      <c r="DF54" s="82"/>
      <c r="DG54" s="77"/>
      <c r="DH54" s="82"/>
      <c r="DI54" s="82"/>
      <c r="DJ54" s="77"/>
      <c r="DK54" s="83"/>
      <c r="DL54" s="83"/>
      <c r="DM54" s="79"/>
      <c r="DN54" s="82"/>
      <c r="DO54" s="82"/>
      <c r="DP54" s="77"/>
      <c r="DQ54" s="83"/>
      <c r="DR54" s="83"/>
      <c r="DS54" s="79"/>
      <c r="DT54" s="76"/>
      <c r="DU54" s="76"/>
      <c r="DV54" s="77"/>
      <c r="DW54" s="82"/>
      <c r="DX54" s="82"/>
      <c r="DY54" s="77"/>
      <c r="DZ54" s="79"/>
      <c r="EA54" s="79"/>
      <c r="EB54" s="79"/>
      <c r="EC54" s="82"/>
      <c r="ED54" s="82"/>
      <c r="EE54" s="77"/>
      <c r="EF54" s="76"/>
      <c r="EG54" s="76"/>
      <c r="EH54" s="77"/>
      <c r="EI54" s="83"/>
      <c r="EJ54" s="83"/>
      <c r="EK54" s="79"/>
      <c r="EL54" s="82"/>
      <c r="EM54" s="82"/>
      <c r="EN54" s="77"/>
      <c r="EO54" s="82"/>
      <c r="EP54" s="82"/>
      <c r="EQ54" s="77"/>
      <c r="ER54" s="83"/>
      <c r="ES54" s="83"/>
      <c r="ET54" s="79"/>
      <c r="EU54" s="76"/>
      <c r="EV54" s="76"/>
      <c r="EW54" s="77"/>
      <c r="EX54" s="76"/>
      <c r="EY54" s="76"/>
      <c r="EZ54" s="77"/>
      <c r="FA54" s="82"/>
      <c r="FB54" s="82"/>
      <c r="FC54" s="77"/>
      <c r="FD54" s="82"/>
      <c r="FE54" s="82"/>
      <c r="FF54" s="77"/>
      <c r="FG54" s="82"/>
      <c r="FH54" s="82"/>
      <c r="FI54" s="77"/>
      <c r="FJ54" s="76"/>
      <c r="FK54" s="76"/>
      <c r="FL54" s="77"/>
      <c r="FM54" s="76"/>
      <c r="FN54" s="76"/>
      <c r="FO54" s="77"/>
      <c r="FP54" s="82"/>
      <c r="FQ54" s="82"/>
      <c r="FR54" s="77"/>
      <c r="FS54" s="82"/>
      <c r="FT54" s="82"/>
      <c r="FU54" s="77"/>
      <c r="FV54" s="82"/>
      <c r="FW54" s="82"/>
      <c r="FX54" s="77"/>
      <c r="FY54" s="76"/>
      <c r="FZ54" s="76"/>
      <c r="GA54" s="77"/>
      <c r="GB54" s="83"/>
      <c r="GC54" s="83"/>
      <c r="GD54" s="79"/>
      <c r="GE54" s="83"/>
      <c r="GF54" s="83"/>
      <c r="GG54" s="79"/>
      <c r="GH54" s="83"/>
      <c r="GI54" s="83"/>
      <c r="GJ54" s="77"/>
      <c r="GK54" s="76"/>
      <c r="GL54" s="76"/>
      <c r="GM54" s="77"/>
      <c r="GN54" s="83"/>
      <c r="GO54" s="83"/>
      <c r="GP54" s="79"/>
      <c r="GQ54" s="76"/>
      <c r="GR54" s="76"/>
      <c r="GS54" s="77"/>
      <c r="GT54" s="78"/>
      <c r="GU54" s="78"/>
      <c r="GV54" s="77"/>
      <c r="GW54" s="83"/>
      <c r="GX54" s="83"/>
      <c r="GY54" s="79"/>
      <c r="GZ54" s="82"/>
      <c r="HA54" s="82"/>
      <c r="HB54" s="77"/>
      <c r="HC54" s="82"/>
      <c r="HD54" s="82"/>
      <c r="HE54" s="77"/>
      <c r="HF54" s="83"/>
      <c r="HG54" s="83"/>
      <c r="HH54" s="77"/>
      <c r="HI54" s="82"/>
      <c r="HJ54" s="82"/>
      <c r="HK54" s="77"/>
      <c r="HL54" s="83"/>
      <c r="HM54" s="83"/>
      <c r="HN54" s="79"/>
      <c r="HO54" s="83"/>
      <c r="HP54" s="83"/>
      <c r="HQ54" s="79"/>
      <c r="HR54" s="83"/>
      <c r="HS54" s="83"/>
      <c r="HT54" s="79"/>
      <c r="HU54" s="83"/>
      <c r="HV54" s="83"/>
      <c r="HW54" s="79"/>
      <c r="HX54" s="83"/>
      <c r="HY54" s="83"/>
      <c r="HZ54" s="79"/>
      <c r="IA54" s="76"/>
      <c r="IB54" s="76"/>
      <c r="IC54" s="77"/>
      <c r="ID54" s="80"/>
      <c r="IE54" s="98">
        <f t="shared" si="1"/>
        <v>0</v>
      </c>
      <c r="IF54" s="100">
        <f t="shared" si="2"/>
        <v>0</v>
      </c>
      <c r="IG54" s="87" t="e">
        <f t="shared" si="132"/>
        <v>#DIV/0!</v>
      </c>
      <c r="IH54" s="80"/>
      <c r="II54" s="70">
        <f t="shared" si="3"/>
        <v>0</v>
      </c>
      <c r="IJ54" s="70">
        <f t="shared" si="4"/>
        <v>0</v>
      </c>
      <c r="IK54" s="87" t="e">
        <f t="shared" si="133"/>
        <v>#DIV/0!</v>
      </c>
      <c r="IL54" s="70">
        <f t="shared" si="5"/>
        <v>0</v>
      </c>
      <c r="IM54" s="70">
        <f t="shared" si="6"/>
        <v>0</v>
      </c>
      <c r="IN54" s="87" t="e">
        <f t="shared" si="134"/>
        <v>#DIV/0!</v>
      </c>
      <c r="IO54" s="70">
        <f t="shared" si="7"/>
        <v>0</v>
      </c>
      <c r="IP54" s="70">
        <f t="shared" si="8"/>
        <v>0</v>
      </c>
      <c r="IQ54" s="87" t="e">
        <f t="shared" si="135"/>
        <v>#DIV/0!</v>
      </c>
      <c r="IS54" s="221">
        <f t="shared" si="9"/>
        <v>0</v>
      </c>
      <c r="IT54" s="212">
        <f t="shared" si="10"/>
        <v>0</v>
      </c>
      <c r="IU54" s="212">
        <f t="shared" si="11"/>
        <v>0</v>
      </c>
      <c r="IV54" s="212">
        <f t="shared" si="12"/>
        <v>0</v>
      </c>
      <c r="IW54" s="212">
        <f t="shared" si="13"/>
        <v>0</v>
      </c>
      <c r="IX54" s="212">
        <f t="shared" si="14"/>
        <v>0</v>
      </c>
      <c r="IY54" s="212">
        <f t="shared" si="15"/>
        <v>0</v>
      </c>
      <c r="IZ54" s="222"/>
      <c r="JA54" s="212">
        <f t="shared" si="16"/>
        <v>0</v>
      </c>
      <c r="JB54" s="223">
        <f t="shared" si="91"/>
        <v>0</v>
      </c>
    </row>
    <row r="55" spans="2:262" ht="19.5" customHeight="1">
      <c r="B55" s="253" t="s">
        <v>61</v>
      </c>
      <c r="C55" s="253"/>
      <c r="D55" s="253"/>
      <c r="E55" s="253"/>
      <c r="F55" s="253"/>
      <c r="G55" s="253"/>
      <c r="H55" s="253"/>
      <c r="I55" s="253"/>
      <c r="J55" s="253"/>
    </row>
    <row r="56" spans="2:262">
      <c r="B56" s="254" t="s">
        <v>60</v>
      </c>
      <c r="C56" s="254"/>
      <c r="D56" s="254"/>
      <c r="E56" s="254"/>
      <c r="F56" s="254"/>
      <c r="G56" s="254"/>
      <c r="H56" s="254"/>
      <c r="I56" s="254"/>
      <c r="J56" s="254"/>
    </row>
    <row r="57" spans="2:262">
      <c r="B57" s="254" t="s">
        <v>59</v>
      </c>
      <c r="C57" s="254"/>
      <c r="D57" s="254"/>
      <c r="E57" s="254"/>
      <c r="F57" s="254"/>
      <c r="G57" s="254"/>
      <c r="H57" s="254"/>
      <c r="I57" s="254"/>
      <c r="J57" s="254"/>
    </row>
    <row r="58" spans="2:262">
      <c r="B58" s="254" t="s">
        <v>58</v>
      </c>
      <c r="C58" s="254"/>
      <c r="D58" s="254"/>
      <c r="E58" s="254"/>
      <c r="F58" s="254"/>
      <c r="G58" s="254"/>
      <c r="H58" s="254"/>
      <c r="I58" s="254"/>
      <c r="J58" s="254"/>
    </row>
    <row r="59" spans="2:262">
      <c r="B59" s="254" t="s">
        <v>57</v>
      </c>
      <c r="C59" s="254"/>
      <c r="D59" s="254"/>
      <c r="E59" s="254"/>
      <c r="F59" s="254"/>
      <c r="G59" s="254"/>
      <c r="H59" s="254"/>
      <c r="I59" s="254"/>
      <c r="J59" s="254"/>
    </row>
  </sheetData>
  <mergeCells count="100">
    <mergeCell ref="EI3:EK3"/>
    <mergeCell ref="CA3:CC3"/>
    <mergeCell ref="II3:IK3"/>
    <mergeCell ref="FY3:GA3"/>
    <mergeCell ref="DK3:DM3"/>
    <mergeCell ref="CJ3:CL3"/>
    <mergeCell ref="CV3:CX3"/>
    <mergeCell ref="CM3:CO3"/>
    <mergeCell ref="CP3:CR3"/>
    <mergeCell ref="GQ3:GS3"/>
    <mergeCell ref="HI3:HK3"/>
    <mergeCell ref="EU3:EW3"/>
    <mergeCell ref="EX3:EZ3"/>
    <mergeCell ref="GB3:GD3"/>
    <mergeCell ref="IE3:IG3"/>
    <mergeCell ref="EF3:EH3"/>
    <mergeCell ref="EL3:EN3"/>
    <mergeCell ref="EO3:EQ3"/>
    <mergeCell ref="DH3:DJ3"/>
    <mergeCell ref="P3:R3"/>
    <mergeCell ref="AT3:AV3"/>
    <mergeCell ref="BO3:BQ3"/>
    <mergeCell ref="CG3:CI3"/>
    <mergeCell ref="BI3:BK3"/>
    <mergeCell ref="BF3:BH3"/>
    <mergeCell ref="BL3:BN3"/>
    <mergeCell ref="AE3:AG3"/>
    <mergeCell ref="AH3:AJ3"/>
    <mergeCell ref="AQ3:AS3"/>
    <mergeCell ref="AZ3:BB3"/>
    <mergeCell ref="BU3:BW3"/>
    <mergeCell ref="CS3:CU3"/>
    <mergeCell ref="DE3:DG3"/>
    <mergeCell ref="CY3:DA3"/>
    <mergeCell ref="J3:L3"/>
    <mergeCell ref="S3:U3"/>
    <mergeCell ref="AW3:AY3"/>
    <mergeCell ref="BR3:BT3"/>
    <mergeCell ref="M3:O3"/>
    <mergeCell ref="Y3:AA3"/>
    <mergeCell ref="V3:X3"/>
    <mergeCell ref="ER3:ET3"/>
    <mergeCell ref="HX3:HZ3"/>
    <mergeCell ref="B3:C4"/>
    <mergeCell ref="FV3:FX3"/>
    <mergeCell ref="IL3:IN3"/>
    <mergeCell ref="FS3:FU3"/>
    <mergeCell ref="D3:F3"/>
    <mergeCell ref="G3:I3"/>
    <mergeCell ref="AK3:AM3"/>
    <mergeCell ref="CD3:CF3"/>
    <mergeCell ref="DQ3:DS3"/>
    <mergeCell ref="DB3:DD3"/>
    <mergeCell ref="DN3:DP3"/>
    <mergeCell ref="FP3:FR3"/>
    <mergeCell ref="FA3:FC3"/>
    <mergeCell ref="GN3:GP3"/>
    <mergeCell ref="HF3:HH3"/>
    <mergeCell ref="GT3:GV3"/>
    <mergeCell ref="GH3:GJ3"/>
    <mergeCell ref="GK3:GM3"/>
    <mergeCell ref="HC3:HE3"/>
    <mergeCell ref="IO3:IQ3"/>
    <mergeCell ref="DT3:DV3"/>
    <mergeCell ref="DW3:DY3"/>
    <mergeCell ref="EC3:EE3"/>
    <mergeCell ref="IA3:IC3"/>
    <mergeCell ref="FD3:FF3"/>
    <mergeCell ref="FG3:FI3"/>
    <mergeCell ref="FJ3:FL3"/>
    <mergeCell ref="FM3:FO3"/>
    <mergeCell ref="HL3:HN3"/>
    <mergeCell ref="HU3:HW3"/>
    <mergeCell ref="HO3:HQ3"/>
    <mergeCell ref="HR3:HT3"/>
    <mergeCell ref="GE3:GG3"/>
    <mergeCell ref="GW3:GY3"/>
    <mergeCell ref="GZ3:HB3"/>
    <mergeCell ref="B59:J59"/>
    <mergeCell ref="JA3:JA4"/>
    <mergeCell ref="JB3:JB4"/>
    <mergeCell ref="IV3:IV4"/>
    <mergeCell ref="IW3:IW4"/>
    <mergeCell ref="IX3:IX4"/>
    <mergeCell ref="IY3:IY4"/>
    <mergeCell ref="IZ3:IZ4"/>
    <mergeCell ref="IS3:IS4"/>
    <mergeCell ref="IT3:IT4"/>
    <mergeCell ref="IU3:IU4"/>
    <mergeCell ref="AB3:AD3"/>
    <mergeCell ref="DZ3:EB3"/>
    <mergeCell ref="BX3:BZ3"/>
    <mergeCell ref="AN3:AP3"/>
    <mergeCell ref="BC3:BE3"/>
    <mergeCell ref="A1:P1"/>
    <mergeCell ref="B55:J55"/>
    <mergeCell ref="B56:J56"/>
    <mergeCell ref="B57:J57"/>
    <mergeCell ref="B58:J58"/>
    <mergeCell ref="A2:J2"/>
  </mergeCells>
  <phoneticPr fontId="3"/>
  <pageMargins left="0.7" right="0.7" top="0.75" bottom="0.75" header="0.3" footer="0.3"/>
  <pageSetup paperSize="8" scale="56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00B76-226B-4466-A534-1730FEBA7584}">
  <sheetPr>
    <tabColor rgb="FFFFC000"/>
    <pageSetUpPr fitToPage="1"/>
  </sheetPr>
  <dimension ref="B1:BS57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:P1"/>
    </sheetView>
  </sheetViews>
  <sheetFormatPr defaultRowHeight="18.75"/>
  <cols>
    <col min="1" max="1" width="4.625" customWidth="1"/>
    <col min="4" max="4" width="10.625" customWidth="1"/>
    <col min="5" max="5" width="2.625" style="105" customWidth="1"/>
    <col min="6" max="6" width="10.625" customWidth="1"/>
    <col min="7" max="7" width="2.625" style="105" customWidth="1"/>
    <col min="8" max="8" width="10.625" customWidth="1"/>
    <col min="9" max="9" width="2.625" style="105" customWidth="1"/>
    <col min="10" max="10" width="10.625" customWidth="1"/>
    <col min="11" max="11" width="2.625" style="105" customWidth="1"/>
    <col min="12" max="12" width="10.625" customWidth="1"/>
    <col min="13" max="13" width="3.625" style="105" customWidth="1"/>
    <col min="14" max="14" width="10.625" customWidth="1"/>
    <col min="15" max="15" width="2.75" style="105" customWidth="1"/>
    <col min="16" max="16" width="10.625" customWidth="1"/>
    <col min="17" max="17" width="2.625" style="105" customWidth="1"/>
    <col min="18" max="18" width="12.625" customWidth="1"/>
    <col min="19" max="19" width="2.625" style="105" customWidth="1"/>
    <col min="20" max="20" width="10.625" customWidth="1"/>
    <col min="21" max="21" width="2.625" style="105" customWidth="1"/>
    <col min="22" max="22" width="10.625" customWidth="1"/>
    <col min="23" max="23" width="2.625" style="105" customWidth="1"/>
    <col min="24" max="24" width="10.625" customWidth="1"/>
    <col min="25" max="25" width="2.625" style="105" customWidth="1"/>
    <col min="26" max="26" width="10.625" customWidth="1"/>
    <col min="27" max="27" width="2.625" style="105" customWidth="1"/>
    <col min="28" max="28" width="10.625" customWidth="1"/>
    <col min="29" max="29" width="2.625" style="105" customWidth="1"/>
    <col min="30" max="30" width="10.625" customWidth="1"/>
    <col min="31" max="31" width="2.625" style="105" customWidth="1"/>
    <col min="32" max="32" width="10.625" customWidth="1"/>
    <col min="33" max="33" width="2.625" style="105" customWidth="1"/>
    <col min="34" max="34" width="10.625" customWidth="1"/>
    <col min="35" max="35" width="2.625" style="105" customWidth="1"/>
    <col min="36" max="36" width="10.625" customWidth="1"/>
    <col min="37" max="37" width="2.625" style="105" customWidth="1"/>
    <col min="38" max="38" width="10.625" customWidth="1"/>
    <col min="39" max="39" width="2.625" style="105" customWidth="1"/>
    <col min="40" max="40" width="11" style="111" customWidth="1"/>
    <col min="41" max="41" width="5.625" style="109" customWidth="1"/>
    <col min="42" max="42" width="9" style="111"/>
    <col min="44" max="44" width="2.625" customWidth="1"/>
    <col min="46" max="46" width="2.625" customWidth="1"/>
    <col min="48" max="48" width="2.625" customWidth="1"/>
    <col min="50" max="50" width="2.625" customWidth="1"/>
    <col min="52" max="52" width="2.625" customWidth="1"/>
    <col min="53" max="53" width="9" style="111"/>
    <col min="54" max="54" width="5.625" style="193" customWidth="1"/>
    <col min="55" max="55" width="9" style="111"/>
    <col min="57" max="57" width="2.625" customWidth="1"/>
    <col min="59" max="59" width="2.625" customWidth="1"/>
    <col min="61" max="61" width="2.625" customWidth="1"/>
    <col min="63" max="63" width="2.625" customWidth="1"/>
    <col min="64" max="64" width="9" style="111"/>
    <col min="65" max="65" width="5.625" style="109" customWidth="1"/>
    <col min="66" max="66" width="9" style="111"/>
    <col min="68" max="68" width="2.625" customWidth="1"/>
    <col min="69" max="69" width="11.625" style="111" customWidth="1"/>
    <col min="70" max="70" width="5.625" style="109" customWidth="1"/>
    <col min="71" max="71" width="9" style="111"/>
  </cols>
  <sheetData>
    <row r="1" spans="2:71" ht="30.75" thickBot="1">
      <c r="B1" s="273" t="s">
        <v>292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108"/>
      <c r="R1" s="24"/>
      <c r="S1" s="108"/>
      <c r="T1" s="24"/>
      <c r="U1" s="108"/>
      <c r="V1" s="24"/>
      <c r="W1" s="108"/>
      <c r="X1" s="24"/>
      <c r="Y1" s="108"/>
      <c r="Z1" s="24"/>
      <c r="AA1" s="108"/>
      <c r="AB1" s="24"/>
      <c r="AC1" s="108"/>
      <c r="AD1" s="24"/>
      <c r="AE1" s="108"/>
      <c r="AF1" s="24"/>
      <c r="AG1" s="108"/>
      <c r="AH1" s="24"/>
      <c r="AI1" s="108"/>
      <c r="AJ1" s="24"/>
      <c r="AK1" s="108"/>
      <c r="AL1" s="24"/>
      <c r="AM1" s="108"/>
      <c r="AN1" s="180"/>
      <c r="AO1" s="176"/>
      <c r="AP1" s="180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180"/>
      <c r="BB1" s="189"/>
      <c r="BC1" s="180"/>
      <c r="BD1" s="24"/>
      <c r="BE1" s="24"/>
      <c r="BF1" s="24"/>
      <c r="BG1" s="24"/>
      <c r="BH1" s="24"/>
      <c r="BI1" s="24"/>
      <c r="BJ1" s="24"/>
      <c r="BK1" s="24"/>
      <c r="BL1" s="180"/>
      <c r="BM1" s="176"/>
      <c r="BN1" s="180"/>
      <c r="BO1" s="24"/>
      <c r="BP1" s="24"/>
      <c r="BQ1" s="180"/>
    </row>
    <row r="2" spans="2:71" s="38" customFormat="1" ht="18.75" customHeight="1">
      <c r="B2" s="291" t="s">
        <v>51</v>
      </c>
      <c r="C2" s="291"/>
      <c r="D2" s="276" t="s">
        <v>154</v>
      </c>
      <c r="E2" s="276"/>
      <c r="F2" s="276" t="s">
        <v>153</v>
      </c>
      <c r="G2" s="276"/>
      <c r="H2" s="276" t="s">
        <v>151</v>
      </c>
      <c r="I2" s="276"/>
      <c r="J2" s="276" t="s">
        <v>155</v>
      </c>
      <c r="K2" s="276"/>
      <c r="L2" s="276" t="s">
        <v>139</v>
      </c>
      <c r="M2" s="276"/>
      <c r="N2" s="294" t="s">
        <v>147</v>
      </c>
      <c r="O2" s="294"/>
      <c r="P2" s="294" t="s">
        <v>148</v>
      </c>
      <c r="Q2" s="294"/>
      <c r="R2" s="294" t="s">
        <v>138</v>
      </c>
      <c r="S2" s="294"/>
      <c r="T2" s="295" t="s">
        <v>104</v>
      </c>
      <c r="U2" s="295"/>
      <c r="V2" s="295" t="s">
        <v>137</v>
      </c>
      <c r="W2" s="295"/>
      <c r="X2" s="275" t="s">
        <v>136</v>
      </c>
      <c r="Y2" s="275"/>
      <c r="Z2" s="275" t="s">
        <v>208</v>
      </c>
      <c r="AA2" s="275"/>
      <c r="AB2" s="275" t="s">
        <v>149</v>
      </c>
      <c r="AC2" s="275"/>
      <c r="AD2" s="275" t="s">
        <v>195</v>
      </c>
      <c r="AE2" s="275"/>
      <c r="AF2" s="275" t="s">
        <v>196</v>
      </c>
      <c r="AG2" s="275"/>
      <c r="AH2" s="275" t="s">
        <v>152</v>
      </c>
      <c r="AI2" s="275"/>
      <c r="AJ2" s="275" t="s">
        <v>156</v>
      </c>
      <c r="AK2" s="275"/>
      <c r="AL2" s="275" t="s">
        <v>157</v>
      </c>
      <c r="AM2" s="275"/>
      <c r="AN2" s="292" t="s">
        <v>135</v>
      </c>
      <c r="AO2" s="292"/>
      <c r="AP2" s="293"/>
      <c r="AQ2" s="277" t="s">
        <v>134</v>
      </c>
      <c r="AR2" s="278"/>
      <c r="AS2" s="277" t="s">
        <v>133</v>
      </c>
      <c r="AT2" s="278"/>
      <c r="AU2" s="277" t="s">
        <v>132</v>
      </c>
      <c r="AV2" s="278"/>
      <c r="AW2" s="277" t="s">
        <v>198</v>
      </c>
      <c r="AX2" s="278"/>
      <c r="AY2" s="277" t="s">
        <v>150</v>
      </c>
      <c r="AZ2" s="278"/>
      <c r="BA2" s="285" t="s">
        <v>131</v>
      </c>
      <c r="BB2" s="285"/>
      <c r="BC2" s="286"/>
      <c r="BD2" s="277" t="s">
        <v>130</v>
      </c>
      <c r="BE2" s="278"/>
      <c r="BF2" s="277" t="s">
        <v>73</v>
      </c>
      <c r="BG2" s="278"/>
      <c r="BH2" s="277" t="s">
        <v>129</v>
      </c>
      <c r="BI2" s="278"/>
      <c r="BJ2" s="277" t="s">
        <v>199</v>
      </c>
      <c r="BK2" s="278"/>
      <c r="BL2" s="287" t="s">
        <v>128</v>
      </c>
      <c r="BM2" s="287"/>
      <c r="BN2" s="288"/>
      <c r="BO2" s="277" t="s">
        <v>127</v>
      </c>
      <c r="BP2" s="289"/>
      <c r="BQ2" s="282" t="s">
        <v>53</v>
      </c>
      <c r="BR2" s="283"/>
      <c r="BS2" s="284"/>
    </row>
    <row r="3" spans="2:71" s="38" customFormat="1" ht="16.5">
      <c r="B3" s="291"/>
      <c r="C3" s="291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94"/>
      <c r="O3" s="294"/>
      <c r="P3" s="294"/>
      <c r="Q3" s="294"/>
      <c r="R3" s="294"/>
      <c r="S3" s="294"/>
      <c r="T3" s="295"/>
      <c r="U3" s="295"/>
      <c r="V3" s="295"/>
      <c r="W3" s="29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181"/>
      <c r="AO3" s="177" t="s">
        <v>210</v>
      </c>
      <c r="AP3" s="181" t="s">
        <v>50</v>
      </c>
      <c r="AQ3" s="279"/>
      <c r="AR3" s="280"/>
      <c r="AS3" s="279"/>
      <c r="AT3" s="280"/>
      <c r="AU3" s="279"/>
      <c r="AV3" s="280"/>
      <c r="AW3" s="279"/>
      <c r="AX3" s="280"/>
      <c r="AY3" s="279"/>
      <c r="AZ3" s="280"/>
      <c r="BA3" s="186"/>
      <c r="BB3" s="190" t="s">
        <v>210</v>
      </c>
      <c r="BC3" s="186" t="s">
        <v>50</v>
      </c>
      <c r="BD3" s="279"/>
      <c r="BE3" s="280"/>
      <c r="BF3" s="279"/>
      <c r="BG3" s="280"/>
      <c r="BH3" s="279"/>
      <c r="BI3" s="280"/>
      <c r="BJ3" s="279"/>
      <c r="BK3" s="280"/>
      <c r="BL3" s="194"/>
      <c r="BM3" s="190" t="s">
        <v>210</v>
      </c>
      <c r="BN3" s="194" t="s">
        <v>50</v>
      </c>
      <c r="BO3" s="279"/>
      <c r="BP3" s="290"/>
      <c r="BQ3" s="198"/>
      <c r="BR3" s="190" t="s">
        <v>210</v>
      </c>
      <c r="BS3" s="199" t="s">
        <v>50</v>
      </c>
    </row>
    <row r="4" spans="2:71">
      <c r="B4" s="46" t="s">
        <v>240</v>
      </c>
      <c r="C4" s="47" t="s">
        <v>0</v>
      </c>
      <c r="D4" s="34"/>
      <c r="E4" s="54"/>
      <c r="F4" s="34"/>
      <c r="G4" s="54"/>
      <c r="H4" s="34"/>
      <c r="I4" s="54"/>
      <c r="J4" s="34"/>
      <c r="K4" s="54"/>
      <c r="L4" s="53"/>
      <c r="M4" s="164"/>
      <c r="N4" s="34"/>
      <c r="O4" s="54"/>
      <c r="P4" s="34"/>
      <c r="Q4" s="54"/>
      <c r="R4" s="34"/>
      <c r="S4" s="54"/>
      <c r="T4" s="34"/>
      <c r="U4" s="54"/>
      <c r="V4" s="34"/>
      <c r="W4" s="54"/>
      <c r="X4" s="34"/>
      <c r="Y4" s="54"/>
      <c r="Z4" s="34"/>
      <c r="AA4" s="54"/>
      <c r="AB4" s="34"/>
      <c r="AC4" s="54"/>
      <c r="AD4" s="34"/>
      <c r="AE4" s="54"/>
      <c r="AF4" s="34"/>
      <c r="AG4" s="54"/>
      <c r="AH4" s="34"/>
      <c r="AI4" s="54"/>
      <c r="AJ4" s="34"/>
      <c r="AK4" s="54"/>
      <c r="AL4" s="34"/>
      <c r="AM4" s="54"/>
      <c r="AN4" s="182"/>
      <c r="AO4" s="178"/>
      <c r="AP4" s="183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182"/>
      <c r="BB4" s="191"/>
      <c r="BC4" s="183"/>
      <c r="BD4" s="34"/>
      <c r="BE4" s="34"/>
      <c r="BF4" s="34"/>
      <c r="BG4" s="34"/>
      <c r="BH4" s="34"/>
      <c r="BI4" s="34"/>
      <c r="BJ4" s="34"/>
      <c r="BK4" s="34"/>
      <c r="BL4" s="182"/>
      <c r="BM4" s="178"/>
      <c r="BN4" s="183"/>
      <c r="BO4" s="34"/>
      <c r="BP4" s="161"/>
      <c r="BQ4" s="200"/>
      <c r="BR4" s="178"/>
      <c r="BS4" s="201"/>
    </row>
    <row r="5" spans="2:71">
      <c r="B5" s="46" t="s">
        <v>241</v>
      </c>
      <c r="C5" s="47" t="s">
        <v>1</v>
      </c>
      <c r="D5" s="34"/>
      <c r="E5" s="54"/>
      <c r="F5" s="34"/>
      <c r="G5" s="54"/>
      <c r="H5" s="34"/>
      <c r="I5" s="54"/>
      <c r="J5" s="34"/>
      <c r="K5" s="54"/>
      <c r="L5" s="53"/>
      <c r="M5" s="164"/>
      <c r="N5" s="34"/>
      <c r="O5" s="54"/>
      <c r="P5" s="34"/>
      <c r="Q5" s="54"/>
      <c r="R5" s="34"/>
      <c r="S5" s="54"/>
      <c r="T5" s="34"/>
      <c r="U5" s="54"/>
      <c r="V5" s="34"/>
      <c r="W5" s="54"/>
      <c r="X5" s="34"/>
      <c r="Y5" s="54"/>
      <c r="Z5" s="34"/>
      <c r="AA5" s="54"/>
      <c r="AB5" s="34"/>
      <c r="AC5" s="54"/>
      <c r="AD5" s="34"/>
      <c r="AE5" s="54"/>
      <c r="AF5" s="34"/>
      <c r="AG5" s="54"/>
      <c r="AH5" s="34"/>
      <c r="AI5" s="54"/>
      <c r="AJ5" s="34"/>
      <c r="AK5" s="54"/>
      <c r="AL5" s="34"/>
      <c r="AM5" s="54"/>
      <c r="AN5" s="182"/>
      <c r="AO5" s="178"/>
      <c r="AP5" s="183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182"/>
      <c r="BB5" s="191"/>
      <c r="BC5" s="183"/>
      <c r="BD5" s="34"/>
      <c r="BE5" s="34"/>
      <c r="BF5" s="34"/>
      <c r="BG5" s="34"/>
      <c r="BH5" s="34"/>
      <c r="BI5" s="34"/>
      <c r="BJ5" s="34"/>
      <c r="BK5" s="34"/>
      <c r="BL5" s="182"/>
      <c r="BM5" s="178"/>
      <c r="BN5" s="183"/>
      <c r="BO5" s="34"/>
      <c r="BP5" s="161"/>
      <c r="BQ5" s="200"/>
      <c r="BR5" s="178"/>
      <c r="BS5" s="201"/>
    </row>
    <row r="6" spans="2:71">
      <c r="B6" s="46" t="s">
        <v>242</v>
      </c>
      <c r="C6" s="47" t="s">
        <v>2</v>
      </c>
      <c r="D6" s="34"/>
      <c r="E6" s="54"/>
      <c r="F6" s="34"/>
      <c r="G6" s="54"/>
      <c r="H6" s="34"/>
      <c r="I6" s="54"/>
      <c r="J6" s="34"/>
      <c r="K6" s="54"/>
      <c r="L6" s="53"/>
      <c r="M6" s="164"/>
      <c r="N6" s="34"/>
      <c r="O6" s="54"/>
      <c r="P6" s="34"/>
      <c r="Q6" s="54"/>
      <c r="R6" s="34"/>
      <c r="S6" s="54"/>
      <c r="T6" s="34"/>
      <c r="U6" s="54"/>
      <c r="V6" s="34"/>
      <c r="W6" s="54"/>
      <c r="X6" s="34"/>
      <c r="Y6" s="54"/>
      <c r="Z6" s="34"/>
      <c r="AA6" s="54"/>
      <c r="AB6" s="34"/>
      <c r="AC6" s="54"/>
      <c r="AD6" s="34"/>
      <c r="AE6" s="54"/>
      <c r="AF6" s="34"/>
      <c r="AG6" s="54"/>
      <c r="AH6" s="34"/>
      <c r="AI6" s="54"/>
      <c r="AJ6" s="34"/>
      <c r="AK6" s="54"/>
      <c r="AL6" s="34"/>
      <c r="AM6" s="54"/>
      <c r="AN6" s="182"/>
      <c r="AO6" s="178"/>
      <c r="AP6" s="183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182"/>
      <c r="BB6" s="191"/>
      <c r="BC6" s="183"/>
      <c r="BD6" s="34"/>
      <c r="BE6" s="34"/>
      <c r="BF6" s="34"/>
      <c r="BG6" s="34"/>
      <c r="BH6" s="34"/>
      <c r="BI6" s="34"/>
      <c r="BJ6" s="34"/>
      <c r="BK6" s="34"/>
      <c r="BL6" s="182"/>
      <c r="BM6" s="178"/>
      <c r="BN6" s="183"/>
      <c r="BO6" s="34"/>
      <c r="BP6" s="161"/>
      <c r="BQ6" s="200"/>
      <c r="BR6" s="178"/>
      <c r="BS6" s="201"/>
    </row>
    <row r="7" spans="2:71">
      <c r="B7" s="46" t="s">
        <v>243</v>
      </c>
      <c r="C7" s="47" t="s">
        <v>3</v>
      </c>
      <c r="D7" s="34"/>
      <c r="E7" s="54"/>
      <c r="F7" s="34"/>
      <c r="G7" s="54"/>
      <c r="H7" s="34"/>
      <c r="I7" s="54"/>
      <c r="J7" s="34"/>
      <c r="K7" s="54"/>
      <c r="L7" s="53"/>
      <c r="M7" s="164"/>
      <c r="N7" s="34"/>
      <c r="O7" s="54"/>
      <c r="P7" s="34"/>
      <c r="Q7" s="54"/>
      <c r="R7" s="34"/>
      <c r="S7" s="54"/>
      <c r="T7" s="34"/>
      <c r="U7" s="54"/>
      <c r="V7" s="34"/>
      <c r="W7" s="54"/>
      <c r="X7" s="34"/>
      <c r="Y7" s="54"/>
      <c r="Z7" s="34"/>
      <c r="AA7" s="54"/>
      <c r="AB7" s="34"/>
      <c r="AC7" s="54"/>
      <c r="AD7" s="34"/>
      <c r="AE7" s="54"/>
      <c r="AF7" s="34"/>
      <c r="AG7" s="54"/>
      <c r="AH7" s="34"/>
      <c r="AI7" s="54"/>
      <c r="AJ7" s="34"/>
      <c r="AK7" s="54"/>
      <c r="AL7" s="34"/>
      <c r="AM7" s="54"/>
      <c r="AN7" s="182"/>
      <c r="AO7" s="178"/>
      <c r="AP7" s="183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182"/>
      <c r="BB7" s="191"/>
      <c r="BC7" s="183"/>
      <c r="BD7" s="34"/>
      <c r="BE7" s="34"/>
      <c r="BF7" s="34"/>
      <c r="BG7" s="34"/>
      <c r="BH7" s="34"/>
      <c r="BI7" s="34"/>
      <c r="BJ7" s="34"/>
      <c r="BK7" s="34"/>
      <c r="BL7" s="182"/>
      <c r="BM7" s="178"/>
      <c r="BN7" s="183"/>
      <c r="BO7" s="34"/>
      <c r="BP7" s="161"/>
      <c r="BQ7" s="200"/>
      <c r="BR7" s="178"/>
      <c r="BS7" s="201"/>
    </row>
    <row r="8" spans="2:71">
      <c r="B8" s="46" t="s">
        <v>244</v>
      </c>
      <c r="C8" s="47" t="s">
        <v>4</v>
      </c>
      <c r="D8" s="34"/>
      <c r="E8" s="54"/>
      <c r="F8" s="34"/>
      <c r="G8" s="54"/>
      <c r="H8" s="34"/>
      <c r="I8" s="54"/>
      <c r="J8" s="34"/>
      <c r="K8" s="54"/>
      <c r="L8" s="53"/>
      <c r="M8" s="164"/>
      <c r="N8" s="34"/>
      <c r="O8" s="54"/>
      <c r="P8" s="34"/>
      <c r="Q8" s="54"/>
      <c r="R8" s="34"/>
      <c r="S8" s="54"/>
      <c r="T8" s="34"/>
      <c r="U8" s="54"/>
      <c r="V8" s="34"/>
      <c r="W8" s="54"/>
      <c r="X8" s="34"/>
      <c r="Y8" s="54"/>
      <c r="Z8" s="34"/>
      <c r="AA8" s="54"/>
      <c r="AB8" s="34"/>
      <c r="AC8" s="54"/>
      <c r="AD8" s="34"/>
      <c r="AE8" s="54"/>
      <c r="AF8" s="34"/>
      <c r="AG8" s="54"/>
      <c r="AH8" s="34"/>
      <c r="AI8" s="54"/>
      <c r="AJ8" s="34"/>
      <c r="AK8" s="54"/>
      <c r="AL8" s="34"/>
      <c r="AM8" s="54"/>
      <c r="AN8" s="182"/>
      <c r="AO8" s="178"/>
      <c r="AP8" s="183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182"/>
      <c r="BB8" s="191"/>
      <c r="BC8" s="183"/>
      <c r="BD8" s="34"/>
      <c r="BE8" s="34"/>
      <c r="BF8" s="34"/>
      <c r="BG8" s="34"/>
      <c r="BH8" s="34"/>
      <c r="BI8" s="34"/>
      <c r="BJ8" s="34"/>
      <c r="BK8" s="34"/>
      <c r="BL8" s="182"/>
      <c r="BM8" s="178"/>
      <c r="BN8" s="183"/>
      <c r="BO8" s="34"/>
      <c r="BP8" s="161"/>
      <c r="BQ8" s="200"/>
      <c r="BR8" s="178"/>
      <c r="BS8" s="201"/>
    </row>
    <row r="9" spans="2:71">
      <c r="B9" s="46" t="s">
        <v>245</v>
      </c>
      <c r="C9" s="47" t="s">
        <v>5</v>
      </c>
      <c r="D9" s="34"/>
      <c r="E9" s="54"/>
      <c r="F9" s="34"/>
      <c r="G9" s="54"/>
      <c r="H9" s="34"/>
      <c r="I9" s="54"/>
      <c r="J9" s="34"/>
      <c r="K9" s="54"/>
      <c r="L9" s="53"/>
      <c r="M9" s="164"/>
      <c r="N9" s="34"/>
      <c r="O9" s="54"/>
      <c r="P9" s="34"/>
      <c r="Q9" s="54"/>
      <c r="R9" s="34"/>
      <c r="S9" s="54"/>
      <c r="T9" s="34"/>
      <c r="U9" s="54"/>
      <c r="V9" s="34"/>
      <c r="W9" s="54"/>
      <c r="X9" s="34"/>
      <c r="Y9" s="54"/>
      <c r="Z9" s="34"/>
      <c r="AA9" s="54"/>
      <c r="AB9" s="34"/>
      <c r="AC9" s="54"/>
      <c r="AD9" s="34"/>
      <c r="AE9" s="54"/>
      <c r="AF9" s="34"/>
      <c r="AG9" s="54"/>
      <c r="AH9" s="34"/>
      <c r="AI9" s="54"/>
      <c r="AJ9" s="34"/>
      <c r="AK9" s="54"/>
      <c r="AL9" s="34"/>
      <c r="AM9" s="54"/>
      <c r="AN9" s="182"/>
      <c r="AO9" s="178"/>
      <c r="AP9" s="183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182"/>
      <c r="BB9" s="191"/>
      <c r="BC9" s="183"/>
      <c r="BD9" s="34"/>
      <c r="BE9" s="34"/>
      <c r="BF9" s="34"/>
      <c r="BG9" s="34"/>
      <c r="BH9" s="34"/>
      <c r="BI9" s="34"/>
      <c r="BJ9" s="34"/>
      <c r="BK9" s="34"/>
      <c r="BL9" s="182"/>
      <c r="BM9" s="178"/>
      <c r="BN9" s="183"/>
      <c r="BO9" s="34"/>
      <c r="BP9" s="161"/>
      <c r="BQ9" s="200"/>
      <c r="BR9" s="178"/>
      <c r="BS9" s="201"/>
    </row>
    <row r="10" spans="2:71">
      <c r="B10" s="46" t="s">
        <v>246</v>
      </c>
      <c r="C10" s="47" t="s">
        <v>6</v>
      </c>
      <c r="D10" s="34"/>
      <c r="E10" s="54"/>
      <c r="F10" s="34"/>
      <c r="G10" s="54"/>
      <c r="H10" s="34"/>
      <c r="I10" s="54"/>
      <c r="J10" s="34"/>
      <c r="K10" s="54"/>
      <c r="L10" s="53"/>
      <c r="M10" s="164"/>
      <c r="N10" s="34"/>
      <c r="O10" s="54"/>
      <c r="P10" s="34"/>
      <c r="Q10" s="54"/>
      <c r="R10" s="34"/>
      <c r="S10" s="54"/>
      <c r="T10" s="34"/>
      <c r="U10" s="54"/>
      <c r="V10" s="34"/>
      <c r="W10" s="54"/>
      <c r="X10" s="34"/>
      <c r="Y10" s="54"/>
      <c r="Z10" s="34"/>
      <c r="AA10" s="54"/>
      <c r="AB10" s="34"/>
      <c r="AC10" s="54"/>
      <c r="AD10" s="34"/>
      <c r="AE10" s="54"/>
      <c r="AF10" s="34"/>
      <c r="AG10" s="54"/>
      <c r="AH10" s="34"/>
      <c r="AI10" s="54"/>
      <c r="AJ10" s="34"/>
      <c r="AK10" s="54"/>
      <c r="AL10" s="34"/>
      <c r="AM10" s="54"/>
      <c r="AN10" s="182"/>
      <c r="AO10" s="178"/>
      <c r="AP10" s="183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182"/>
      <c r="BB10" s="191"/>
      <c r="BC10" s="183"/>
      <c r="BD10" s="34"/>
      <c r="BE10" s="34"/>
      <c r="BF10" s="34"/>
      <c r="BG10" s="34"/>
      <c r="BH10" s="34"/>
      <c r="BI10" s="34"/>
      <c r="BJ10" s="34"/>
      <c r="BK10" s="34"/>
      <c r="BL10" s="182"/>
      <c r="BM10" s="178"/>
      <c r="BN10" s="183"/>
      <c r="BO10" s="34"/>
      <c r="BP10" s="161"/>
      <c r="BQ10" s="200"/>
      <c r="BR10" s="178"/>
      <c r="BS10" s="201"/>
    </row>
    <row r="11" spans="2:71">
      <c r="B11" s="46" t="s">
        <v>247</v>
      </c>
      <c r="C11" s="47" t="s">
        <v>7</v>
      </c>
      <c r="D11" s="34"/>
      <c r="E11" s="54"/>
      <c r="F11" s="34"/>
      <c r="G11" s="54"/>
      <c r="H11" s="34"/>
      <c r="I11" s="54"/>
      <c r="J11" s="34"/>
      <c r="K11" s="54"/>
      <c r="L11" s="53"/>
      <c r="M11" s="164"/>
      <c r="N11" s="34"/>
      <c r="O11" s="54"/>
      <c r="P11" s="34"/>
      <c r="Q11" s="54"/>
      <c r="R11" s="34"/>
      <c r="S11" s="54"/>
      <c r="T11" s="34"/>
      <c r="U11" s="54"/>
      <c r="V11" s="34"/>
      <c r="W11" s="54"/>
      <c r="X11" s="34"/>
      <c r="Y11" s="54"/>
      <c r="Z11" s="34"/>
      <c r="AA11" s="54"/>
      <c r="AB11" s="34"/>
      <c r="AC11" s="54"/>
      <c r="AD11" s="34"/>
      <c r="AE11" s="54"/>
      <c r="AF11" s="34"/>
      <c r="AG11" s="54"/>
      <c r="AH11" s="34"/>
      <c r="AI11" s="54"/>
      <c r="AJ11" s="34"/>
      <c r="AK11" s="54"/>
      <c r="AL11" s="34"/>
      <c r="AM11" s="54"/>
      <c r="AN11" s="182"/>
      <c r="AO11" s="178"/>
      <c r="AP11" s="183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182"/>
      <c r="BB11" s="191"/>
      <c r="BC11" s="183"/>
      <c r="BD11" s="34"/>
      <c r="BE11" s="34"/>
      <c r="BF11" s="34"/>
      <c r="BG11" s="34"/>
      <c r="BH11" s="34"/>
      <c r="BI11" s="34"/>
      <c r="BJ11" s="34"/>
      <c r="BK11" s="34"/>
      <c r="BL11" s="182"/>
      <c r="BM11" s="178"/>
      <c r="BN11" s="183"/>
      <c r="BO11" s="34"/>
      <c r="BP11" s="161"/>
      <c r="BQ11" s="200"/>
      <c r="BR11" s="178"/>
      <c r="BS11" s="201"/>
    </row>
    <row r="12" spans="2:71">
      <c r="B12" s="46" t="s">
        <v>248</v>
      </c>
      <c r="C12" s="47" t="s">
        <v>8</v>
      </c>
      <c r="D12" s="34"/>
      <c r="E12" s="54"/>
      <c r="F12" s="34"/>
      <c r="G12" s="54"/>
      <c r="H12" s="34"/>
      <c r="I12" s="54"/>
      <c r="J12" s="34"/>
      <c r="K12" s="54"/>
      <c r="L12" s="53"/>
      <c r="M12" s="164"/>
      <c r="N12" s="34"/>
      <c r="O12" s="54"/>
      <c r="P12" s="34"/>
      <c r="Q12" s="54"/>
      <c r="R12" s="34"/>
      <c r="S12" s="54"/>
      <c r="T12" s="34"/>
      <c r="U12" s="54"/>
      <c r="V12" s="34"/>
      <c r="W12" s="54"/>
      <c r="X12" s="34"/>
      <c r="Y12" s="54"/>
      <c r="Z12" s="34"/>
      <c r="AA12" s="54"/>
      <c r="AB12" s="34"/>
      <c r="AC12" s="54"/>
      <c r="AD12" s="34"/>
      <c r="AE12" s="54"/>
      <c r="AF12" s="34"/>
      <c r="AG12" s="54"/>
      <c r="AH12" s="34"/>
      <c r="AI12" s="54"/>
      <c r="AJ12" s="34"/>
      <c r="AK12" s="54"/>
      <c r="AL12" s="34"/>
      <c r="AM12" s="54"/>
      <c r="AN12" s="182"/>
      <c r="AO12" s="178"/>
      <c r="AP12" s="183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182"/>
      <c r="BB12" s="191"/>
      <c r="BC12" s="183"/>
      <c r="BD12" s="34"/>
      <c r="BE12" s="34"/>
      <c r="BF12" s="34"/>
      <c r="BG12" s="34"/>
      <c r="BH12" s="34"/>
      <c r="BI12" s="34"/>
      <c r="BJ12" s="34"/>
      <c r="BK12" s="34"/>
      <c r="BL12" s="182"/>
      <c r="BM12" s="178"/>
      <c r="BN12" s="183"/>
      <c r="BO12" s="34"/>
      <c r="BP12" s="161"/>
      <c r="BQ12" s="200"/>
      <c r="BR12" s="178"/>
      <c r="BS12" s="201"/>
    </row>
    <row r="13" spans="2:71">
      <c r="B13" s="46" t="s">
        <v>249</v>
      </c>
      <c r="C13" s="47" t="s">
        <v>9</v>
      </c>
      <c r="D13" s="34"/>
      <c r="E13" s="54"/>
      <c r="F13" s="34"/>
      <c r="G13" s="54"/>
      <c r="H13" s="34"/>
      <c r="I13" s="54"/>
      <c r="J13" s="34"/>
      <c r="K13" s="54"/>
      <c r="L13" s="53"/>
      <c r="M13" s="164"/>
      <c r="N13" s="34"/>
      <c r="O13" s="54"/>
      <c r="P13" s="34"/>
      <c r="Q13" s="54"/>
      <c r="R13" s="34"/>
      <c r="S13" s="54"/>
      <c r="T13" s="34"/>
      <c r="U13" s="54"/>
      <c r="V13" s="34"/>
      <c r="W13" s="54"/>
      <c r="X13" s="34"/>
      <c r="Y13" s="54"/>
      <c r="Z13" s="34"/>
      <c r="AA13" s="54"/>
      <c r="AB13" s="34"/>
      <c r="AC13" s="54"/>
      <c r="AD13" s="34"/>
      <c r="AE13" s="54"/>
      <c r="AF13" s="34"/>
      <c r="AG13" s="54"/>
      <c r="AH13" s="34"/>
      <c r="AI13" s="54"/>
      <c r="AJ13" s="34"/>
      <c r="AK13" s="54"/>
      <c r="AL13" s="34"/>
      <c r="AM13" s="54"/>
      <c r="AN13" s="182"/>
      <c r="AO13" s="178"/>
      <c r="AP13" s="183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182"/>
      <c r="BB13" s="191"/>
      <c r="BC13" s="183"/>
      <c r="BD13" s="34"/>
      <c r="BE13" s="34"/>
      <c r="BF13" s="34"/>
      <c r="BG13" s="34"/>
      <c r="BH13" s="34"/>
      <c r="BI13" s="34"/>
      <c r="BJ13" s="34"/>
      <c r="BK13" s="34"/>
      <c r="BL13" s="182"/>
      <c r="BM13" s="178"/>
      <c r="BN13" s="183"/>
      <c r="BO13" s="34"/>
      <c r="BP13" s="161"/>
      <c r="BQ13" s="200"/>
      <c r="BR13" s="178"/>
      <c r="BS13" s="201"/>
    </row>
    <row r="14" spans="2:71">
      <c r="B14" s="46" t="s">
        <v>250</v>
      </c>
      <c r="C14" s="47" t="s">
        <v>10</v>
      </c>
      <c r="D14" s="34"/>
      <c r="E14" s="54"/>
      <c r="F14" s="34"/>
      <c r="G14" s="54"/>
      <c r="H14" s="34"/>
      <c r="I14" s="54"/>
      <c r="J14" s="34"/>
      <c r="K14" s="54"/>
      <c r="L14" s="53"/>
      <c r="M14" s="164"/>
      <c r="N14" s="34"/>
      <c r="O14" s="54"/>
      <c r="P14" s="34"/>
      <c r="Q14" s="54"/>
      <c r="R14" s="34"/>
      <c r="S14" s="54"/>
      <c r="T14" s="34"/>
      <c r="U14" s="54"/>
      <c r="V14" s="34"/>
      <c r="W14" s="54"/>
      <c r="X14" s="34"/>
      <c r="Y14" s="54"/>
      <c r="Z14" s="34"/>
      <c r="AA14" s="54"/>
      <c r="AB14" s="34"/>
      <c r="AC14" s="54"/>
      <c r="AD14" s="34"/>
      <c r="AE14" s="54"/>
      <c r="AF14" s="34"/>
      <c r="AG14" s="54"/>
      <c r="AH14" s="34"/>
      <c r="AI14" s="54"/>
      <c r="AJ14" s="34"/>
      <c r="AK14" s="54"/>
      <c r="AL14" s="34"/>
      <c r="AM14" s="54"/>
      <c r="AN14" s="182"/>
      <c r="AO14" s="178"/>
      <c r="AP14" s="183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182"/>
      <c r="BB14" s="191"/>
      <c r="BC14" s="183"/>
      <c r="BD14" s="34"/>
      <c r="BE14" s="34"/>
      <c r="BF14" s="34"/>
      <c r="BG14" s="34"/>
      <c r="BH14" s="34"/>
      <c r="BI14" s="34"/>
      <c r="BJ14" s="34"/>
      <c r="BK14" s="34"/>
      <c r="BL14" s="182"/>
      <c r="BM14" s="178"/>
      <c r="BN14" s="183"/>
      <c r="BO14" s="34"/>
      <c r="BP14" s="161"/>
      <c r="BQ14" s="200"/>
      <c r="BR14" s="178"/>
      <c r="BS14" s="201"/>
    </row>
    <row r="15" spans="2:71">
      <c r="B15" s="46" t="s">
        <v>251</v>
      </c>
      <c r="C15" s="47" t="s">
        <v>11</v>
      </c>
      <c r="D15" s="34"/>
      <c r="E15" s="54"/>
      <c r="F15" s="34"/>
      <c r="G15" s="54"/>
      <c r="H15" s="34"/>
      <c r="I15" s="54"/>
      <c r="J15" s="34"/>
      <c r="K15" s="54"/>
      <c r="L15" s="53"/>
      <c r="M15" s="164"/>
      <c r="N15" s="34"/>
      <c r="O15" s="54"/>
      <c r="P15" s="34"/>
      <c r="Q15" s="54"/>
      <c r="R15" s="34"/>
      <c r="S15" s="54"/>
      <c r="T15" s="34"/>
      <c r="U15" s="54"/>
      <c r="V15" s="34"/>
      <c r="W15" s="54"/>
      <c r="X15" s="34"/>
      <c r="Y15" s="54"/>
      <c r="Z15" s="34"/>
      <c r="AA15" s="54"/>
      <c r="AB15" s="34"/>
      <c r="AC15" s="54"/>
      <c r="AD15" s="34"/>
      <c r="AE15" s="54"/>
      <c r="AF15" s="34"/>
      <c r="AG15" s="54"/>
      <c r="AH15" s="34"/>
      <c r="AI15" s="54"/>
      <c r="AJ15" s="34"/>
      <c r="AK15" s="54"/>
      <c r="AL15" s="34"/>
      <c r="AM15" s="54"/>
      <c r="AN15" s="182"/>
      <c r="AO15" s="178"/>
      <c r="AP15" s="183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182"/>
      <c r="BB15" s="191"/>
      <c r="BC15" s="183"/>
      <c r="BD15" s="34"/>
      <c r="BE15" s="34"/>
      <c r="BF15" s="34"/>
      <c r="BG15" s="34"/>
      <c r="BH15" s="34"/>
      <c r="BI15" s="34"/>
      <c r="BJ15" s="34"/>
      <c r="BK15" s="34"/>
      <c r="BL15" s="182"/>
      <c r="BM15" s="178"/>
      <c r="BN15" s="183"/>
      <c r="BO15" s="34"/>
      <c r="BP15" s="161"/>
      <c r="BQ15" s="200"/>
      <c r="BR15" s="178"/>
      <c r="BS15" s="201"/>
    </row>
    <row r="16" spans="2:71">
      <c r="B16" s="46" t="s">
        <v>252</v>
      </c>
      <c r="C16" s="47" t="s">
        <v>12</v>
      </c>
      <c r="D16" s="34"/>
      <c r="E16" s="54"/>
      <c r="F16" s="34"/>
      <c r="G16" s="54"/>
      <c r="H16" s="34"/>
      <c r="I16" s="54"/>
      <c r="J16" s="34"/>
      <c r="K16" s="54"/>
      <c r="L16" s="53"/>
      <c r="M16" s="164"/>
      <c r="N16" s="34"/>
      <c r="O16" s="54"/>
      <c r="P16" s="34"/>
      <c r="Q16" s="54"/>
      <c r="R16" s="34"/>
      <c r="S16" s="54"/>
      <c r="T16" s="34"/>
      <c r="U16" s="54"/>
      <c r="V16" s="34"/>
      <c r="W16" s="54"/>
      <c r="X16" s="34"/>
      <c r="Y16" s="54"/>
      <c r="Z16" s="34"/>
      <c r="AA16" s="54"/>
      <c r="AB16" s="34"/>
      <c r="AC16" s="54"/>
      <c r="AD16" s="34"/>
      <c r="AE16" s="54"/>
      <c r="AF16" s="34"/>
      <c r="AG16" s="54"/>
      <c r="AH16" s="34"/>
      <c r="AI16" s="54"/>
      <c r="AJ16" s="34"/>
      <c r="AK16" s="54"/>
      <c r="AL16" s="34"/>
      <c r="AM16" s="54"/>
      <c r="AN16" s="182"/>
      <c r="AO16" s="178"/>
      <c r="AP16" s="183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182"/>
      <c r="BB16" s="191"/>
      <c r="BC16" s="183"/>
      <c r="BD16" s="34"/>
      <c r="BE16" s="34"/>
      <c r="BF16" s="34"/>
      <c r="BG16" s="34"/>
      <c r="BH16" s="34"/>
      <c r="BI16" s="34"/>
      <c r="BJ16" s="34"/>
      <c r="BK16" s="34"/>
      <c r="BL16" s="182"/>
      <c r="BM16" s="178"/>
      <c r="BN16" s="183"/>
      <c r="BO16" s="34"/>
      <c r="BP16" s="161"/>
      <c r="BQ16" s="200"/>
      <c r="BR16" s="178"/>
      <c r="BS16" s="201"/>
    </row>
    <row r="17" spans="2:71">
      <c r="B17" s="46" t="s">
        <v>253</v>
      </c>
      <c r="C17" s="47" t="s">
        <v>13</v>
      </c>
      <c r="D17" s="34"/>
      <c r="E17" s="54"/>
      <c r="F17" s="34"/>
      <c r="G17" s="54"/>
      <c r="H17" s="34"/>
      <c r="I17" s="54"/>
      <c r="J17" s="34"/>
      <c r="K17" s="54"/>
      <c r="L17" s="53"/>
      <c r="M17" s="164"/>
      <c r="N17" s="34"/>
      <c r="O17" s="54"/>
      <c r="P17" s="34"/>
      <c r="Q17" s="54"/>
      <c r="R17" s="34"/>
      <c r="S17" s="54"/>
      <c r="T17" s="34"/>
      <c r="U17" s="54"/>
      <c r="V17" s="34"/>
      <c r="W17" s="54"/>
      <c r="X17" s="34"/>
      <c r="Y17" s="54"/>
      <c r="Z17" s="34"/>
      <c r="AA17" s="54"/>
      <c r="AB17" s="34"/>
      <c r="AC17" s="54"/>
      <c r="AD17" s="34"/>
      <c r="AE17" s="54"/>
      <c r="AF17" s="34"/>
      <c r="AG17" s="54"/>
      <c r="AH17" s="34"/>
      <c r="AI17" s="54"/>
      <c r="AJ17" s="34"/>
      <c r="AK17" s="54"/>
      <c r="AL17" s="34"/>
      <c r="AM17" s="54"/>
      <c r="AN17" s="182"/>
      <c r="AO17" s="178"/>
      <c r="AP17" s="183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182"/>
      <c r="BB17" s="191"/>
      <c r="BC17" s="183"/>
      <c r="BD17" s="34"/>
      <c r="BE17" s="34"/>
      <c r="BF17" s="34"/>
      <c r="BG17" s="34"/>
      <c r="BH17" s="34"/>
      <c r="BI17" s="34"/>
      <c r="BJ17" s="34"/>
      <c r="BK17" s="34"/>
      <c r="BL17" s="182"/>
      <c r="BM17" s="178"/>
      <c r="BN17" s="183"/>
      <c r="BO17" s="34"/>
      <c r="BP17" s="161"/>
      <c r="BQ17" s="200"/>
      <c r="BR17" s="178"/>
      <c r="BS17" s="201"/>
    </row>
    <row r="18" spans="2:71">
      <c r="B18" s="46" t="s">
        <v>254</v>
      </c>
      <c r="C18" s="47" t="s">
        <v>14</v>
      </c>
      <c r="D18" s="34"/>
      <c r="E18" s="54"/>
      <c r="F18" s="34"/>
      <c r="G18" s="54"/>
      <c r="H18" s="34"/>
      <c r="I18" s="54"/>
      <c r="J18" s="34"/>
      <c r="K18" s="54"/>
      <c r="L18" s="53"/>
      <c r="M18" s="164"/>
      <c r="N18" s="34"/>
      <c r="O18" s="54"/>
      <c r="P18" s="34"/>
      <c r="Q18" s="54"/>
      <c r="R18" s="34"/>
      <c r="S18" s="54"/>
      <c r="T18" s="34"/>
      <c r="U18" s="54"/>
      <c r="V18" s="34"/>
      <c r="W18" s="54"/>
      <c r="X18" s="34"/>
      <c r="Y18" s="54"/>
      <c r="Z18" s="34"/>
      <c r="AA18" s="54"/>
      <c r="AB18" s="34"/>
      <c r="AC18" s="54"/>
      <c r="AD18" s="34"/>
      <c r="AE18" s="54"/>
      <c r="AF18" s="34"/>
      <c r="AG18" s="54"/>
      <c r="AH18" s="34"/>
      <c r="AI18" s="54"/>
      <c r="AJ18" s="34"/>
      <c r="AK18" s="54"/>
      <c r="AL18" s="34"/>
      <c r="AM18" s="54"/>
      <c r="AN18" s="182"/>
      <c r="AO18" s="178"/>
      <c r="AP18" s="183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182"/>
      <c r="BB18" s="191"/>
      <c r="BC18" s="183"/>
      <c r="BD18" s="34"/>
      <c r="BE18" s="34"/>
      <c r="BF18" s="34"/>
      <c r="BG18" s="34"/>
      <c r="BH18" s="34"/>
      <c r="BI18" s="34"/>
      <c r="BJ18" s="34"/>
      <c r="BK18" s="34"/>
      <c r="BL18" s="182"/>
      <c r="BM18" s="178"/>
      <c r="BN18" s="183"/>
      <c r="BO18" s="34"/>
      <c r="BP18" s="161"/>
      <c r="BQ18" s="200"/>
      <c r="BR18" s="178"/>
      <c r="BS18" s="201"/>
    </row>
    <row r="19" spans="2:71">
      <c r="B19" s="46" t="s">
        <v>255</v>
      </c>
      <c r="C19" s="47" t="s">
        <v>15</v>
      </c>
      <c r="D19" s="34"/>
      <c r="E19" s="54"/>
      <c r="F19" s="34"/>
      <c r="G19" s="54"/>
      <c r="H19" s="34"/>
      <c r="I19" s="54"/>
      <c r="J19" s="34"/>
      <c r="K19" s="54"/>
      <c r="L19" s="53"/>
      <c r="M19" s="164"/>
      <c r="N19" s="34"/>
      <c r="O19" s="54"/>
      <c r="P19" s="34"/>
      <c r="Q19" s="54"/>
      <c r="R19" s="34"/>
      <c r="S19" s="54"/>
      <c r="T19" s="34"/>
      <c r="U19" s="54"/>
      <c r="V19" s="34"/>
      <c r="W19" s="54"/>
      <c r="X19" s="34"/>
      <c r="Y19" s="54"/>
      <c r="Z19" s="34"/>
      <c r="AA19" s="54"/>
      <c r="AB19" s="34"/>
      <c r="AC19" s="54"/>
      <c r="AD19" s="34"/>
      <c r="AE19" s="54"/>
      <c r="AF19" s="34"/>
      <c r="AG19" s="54"/>
      <c r="AH19" s="34"/>
      <c r="AI19" s="54"/>
      <c r="AJ19" s="34"/>
      <c r="AK19" s="54"/>
      <c r="AL19" s="34"/>
      <c r="AM19" s="54"/>
      <c r="AN19" s="182"/>
      <c r="AO19" s="178"/>
      <c r="AP19" s="183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182"/>
      <c r="BB19" s="191"/>
      <c r="BC19" s="183"/>
      <c r="BD19" s="34"/>
      <c r="BE19" s="34"/>
      <c r="BF19" s="34"/>
      <c r="BG19" s="34"/>
      <c r="BH19" s="34"/>
      <c r="BI19" s="34"/>
      <c r="BJ19" s="34"/>
      <c r="BK19" s="34"/>
      <c r="BL19" s="182"/>
      <c r="BM19" s="178"/>
      <c r="BN19" s="183"/>
      <c r="BO19" s="34"/>
      <c r="BP19" s="161"/>
      <c r="BQ19" s="200"/>
      <c r="BR19" s="178"/>
      <c r="BS19" s="201"/>
    </row>
    <row r="20" spans="2:71">
      <c r="B20" s="46" t="s">
        <v>256</v>
      </c>
      <c r="C20" s="47" t="s">
        <v>16</v>
      </c>
      <c r="D20" s="34"/>
      <c r="E20" s="54"/>
      <c r="F20" s="34"/>
      <c r="G20" s="54"/>
      <c r="H20" s="34"/>
      <c r="I20" s="54"/>
      <c r="J20" s="34"/>
      <c r="K20" s="54"/>
      <c r="L20" s="53"/>
      <c r="M20" s="164"/>
      <c r="N20" s="34"/>
      <c r="O20" s="54"/>
      <c r="P20" s="34"/>
      <c r="Q20" s="54"/>
      <c r="R20" s="34"/>
      <c r="S20" s="54"/>
      <c r="T20" s="34"/>
      <c r="U20" s="54"/>
      <c r="V20" s="34"/>
      <c r="W20" s="54"/>
      <c r="X20" s="34"/>
      <c r="Y20" s="54"/>
      <c r="Z20" s="34"/>
      <c r="AA20" s="54"/>
      <c r="AB20" s="34"/>
      <c r="AC20" s="54"/>
      <c r="AD20" s="34"/>
      <c r="AE20" s="54"/>
      <c r="AF20" s="34"/>
      <c r="AG20" s="54"/>
      <c r="AH20" s="34"/>
      <c r="AI20" s="54"/>
      <c r="AJ20" s="34"/>
      <c r="AK20" s="54"/>
      <c r="AL20" s="34"/>
      <c r="AM20" s="54"/>
      <c r="AN20" s="182"/>
      <c r="AO20" s="178"/>
      <c r="AP20" s="183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182"/>
      <c r="BB20" s="191"/>
      <c r="BC20" s="183"/>
      <c r="BD20" s="34"/>
      <c r="BE20" s="34"/>
      <c r="BF20" s="34"/>
      <c r="BG20" s="34"/>
      <c r="BH20" s="34"/>
      <c r="BI20" s="34"/>
      <c r="BJ20" s="34"/>
      <c r="BK20" s="34"/>
      <c r="BL20" s="182"/>
      <c r="BM20" s="178"/>
      <c r="BN20" s="183"/>
      <c r="BO20" s="34"/>
      <c r="BP20" s="161"/>
      <c r="BQ20" s="200"/>
      <c r="BR20" s="178"/>
      <c r="BS20" s="201"/>
    </row>
    <row r="21" spans="2:71">
      <c r="B21" s="46" t="s">
        <v>257</v>
      </c>
      <c r="C21" s="47" t="s">
        <v>17</v>
      </c>
      <c r="D21" s="34"/>
      <c r="E21" s="54"/>
      <c r="F21" s="34"/>
      <c r="G21" s="54"/>
      <c r="H21" s="34"/>
      <c r="I21" s="54"/>
      <c r="J21" s="34"/>
      <c r="K21" s="54"/>
      <c r="L21" s="53"/>
      <c r="M21" s="164"/>
      <c r="N21" s="34"/>
      <c r="O21" s="54"/>
      <c r="P21" s="34"/>
      <c r="Q21" s="54"/>
      <c r="R21" s="34"/>
      <c r="S21" s="54"/>
      <c r="T21" s="34"/>
      <c r="U21" s="54"/>
      <c r="V21" s="34"/>
      <c r="W21" s="54"/>
      <c r="X21" s="34"/>
      <c r="Y21" s="54"/>
      <c r="Z21" s="34"/>
      <c r="AA21" s="54"/>
      <c r="AB21" s="34"/>
      <c r="AC21" s="54"/>
      <c r="AD21" s="34"/>
      <c r="AE21" s="54"/>
      <c r="AF21" s="34"/>
      <c r="AG21" s="54"/>
      <c r="AH21" s="34"/>
      <c r="AI21" s="54"/>
      <c r="AJ21" s="34"/>
      <c r="AK21" s="54"/>
      <c r="AL21" s="34"/>
      <c r="AM21" s="54"/>
      <c r="AN21" s="182"/>
      <c r="AO21" s="178"/>
      <c r="AP21" s="183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182"/>
      <c r="BB21" s="191"/>
      <c r="BC21" s="183"/>
      <c r="BD21" s="34"/>
      <c r="BE21" s="34"/>
      <c r="BF21" s="34"/>
      <c r="BG21" s="34"/>
      <c r="BH21" s="34"/>
      <c r="BI21" s="34"/>
      <c r="BJ21" s="34"/>
      <c r="BK21" s="34"/>
      <c r="BL21" s="182"/>
      <c r="BM21" s="178"/>
      <c r="BN21" s="183"/>
      <c r="BO21" s="34"/>
      <c r="BP21" s="161"/>
      <c r="BQ21" s="200"/>
      <c r="BR21" s="178"/>
      <c r="BS21" s="201"/>
    </row>
    <row r="22" spans="2:71">
      <c r="B22" s="46" t="s">
        <v>258</v>
      </c>
      <c r="C22" s="47" t="s">
        <v>18</v>
      </c>
      <c r="D22" s="34"/>
      <c r="E22" s="54"/>
      <c r="F22" s="34"/>
      <c r="G22" s="54"/>
      <c r="H22" s="34"/>
      <c r="I22" s="54"/>
      <c r="J22" s="34"/>
      <c r="K22" s="54"/>
      <c r="L22" s="53"/>
      <c r="M22" s="164"/>
      <c r="N22" s="19">
        <v>30998</v>
      </c>
      <c r="O22" s="103">
        <v>1</v>
      </c>
      <c r="P22" s="34"/>
      <c r="Q22" s="54"/>
      <c r="R22" s="34"/>
      <c r="S22" s="54"/>
      <c r="T22" s="34"/>
      <c r="U22" s="54"/>
      <c r="V22" s="34"/>
      <c r="W22" s="54"/>
      <c r="X22" s="34"/>
      <c r="Y22" s="54"/>
      <c r="Z22" s="34"/>
      <c r="AA22" s="54"/>
      <c r="AB22" s="34"/>
      <c r="AC22" s="54"/>
      <c r="AD22" s="34"/>
      <c r="AE22" s="54"/>
      <c r="AF22" s="34"/>
      <c r="AG22" s="54"/>
      <c r="AH22" s="34"/>
      <c r="AI22" s="54"/>
      <c r="AJ22" s="34"/>
      <c r="AK22" s="54"/>
      <c r="AL22" s="34"/>
      <c r="AM22" s="54"/>
      <c r="AN22" s="184">
        <f t="shared" ref="AN22:AN53" si="0">+D22+F22+H22+J22+L22+N22+P22+R22+T22+V22+X22+Z22+AB22+AD22+AF22+AH22+AJ22+AL22</f>
        <v>30998</v>
      </c>
      <c r="AO22" s="179">
        <f t="shared" ref="AO22:AO53" si="1">+E22+G22+I22+K22+M22+O22+Q22+S22+U22+W22+Y22+AA22+AC22+AE22+AG22+AI22+AK22+AM22</f>
        <v>1</v>
      </c>
      <c r="AP22" s="185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182"/>
      <c r="BB22" s="191"/>
      <c r="BC22" s="183"/>
      <c r="BD22" s="34"/>
      <c r="BE22" s="34"/>
      <c r="BF22" s="34"/>
      <c r="BG22" s="34"/>
      <c r="BH22" s="34"/>
      <c r="BI22" s="34"/>
      <c r="BJ22" s="34"/>
      <c r="BK22" s="34"/>
      <c r="BL22" s="182"/>
      <c r="BM22" s="178"/>
      <c r="BN22" s="183"/>
      <c r="BO22" s="34"/>
      <c r="BP22" s="161"/>
      <c r="BQ22" s="202">
        <f>+AN22+BA22+BL22</f>
        <v>30998</v>
      </c>
      <c r="BR22" s="206">
        <f>+AO22+BB22+BM22</f>
        <v>1</v>
      </c>
      <c r="BS22" s="203"/>
    </row>
    <row r="23" spans="2:71">
      <c r="B23" s="46" t="s">
        <v>259</v>
      </c>
      <c r="C23" s="47" t="s">
        <v>19</v>
      </c>
      <c r="D23" s="34"/>
      <c r="E23" s="54"/>
      <c r="F23" s="34"/>
      <c r="G23" s="54"/>
      <c r="H23" s="34"/>
      <c r="I23" s="54"/>
      <c r="J23" s="34"/>
      <c r="K23" s="54"/>
      <c r="L23" s="53"/>
      <c r="M23" s="164"/>
      <c r="N23" s="19">
        <v>47225</v>
      </c>
      <c r="O23" s="103">
        <v>1</v>
      </c>
      <c r="P23" s="34"/>
      <c r="Q23" s="54"/>
      <c r="R23" s="34"/>
      <c r="S23" s="54"/>
      <c r="T23" s="34"/>
      <c r="U23" s="54"/>
      <c r="V23" s="19">
        <v>27894</v>
      </c>
      <c r="W23" s="103">
        <v>1</v>
      </c>
      <c r="X23" s="34"/>
      <c r="Y23" s="54"/>
      <c r="Z23" s="19">
        <v>42567</v>
      </c>
      <c r="AA23" s="103">
        <v>1</v>
      </c>
      <c r="AB23" s="34"/>
      <c r="AC23" s="54"/>
      <c r="AD23" s="34"/>
      <c r="AE23" s="54"/>
      <c r="AF23" s="34"/>
      <c r="AG23" s="54"/>
      <c r="AH23" s="34"/>
      <c r="AI23" s="54"/>
      <c r="AJ23" s="34"/>
      <c r="AK23" s="54"/>
      <c r="AL23" s="34"/>
      <c r="AM23" s="54"/>
      <c r="AN23" s="184">
        <f t="shared" si="0"/>
        <v>117686</v>
      </c>
      <c r="AO23" s="179">
        <f t="shared" si="1"/>
        <v>3</v>
      </c>
      <c r="AP23" s="185">
        <f t="shared" ref="AP23:AP53" si="2">SUM(AN23/AN22*100)</f>
        <v>379.65675204851925</v>
      </c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182"/>
      <c r="BB23" s="191"/>
      <c r="BC23" s="183"/>
      <c r="BD23" s="34"/>
      <c r="BE23" s="34"/>
      <c r="BF23" s="34"/>
      <c r="BG23" s="34"/>
      <c r="BH23" s="34"/>
      <c r="BI23" s="34"/>
      <c r="BJ23" s="34"/>
      <c r="BK23" s="34"/>
      <c r="BL23" s="182"/>
      <c r="BM23" s="178"/>
      <c r="BN23" s="183"/>
      <c r="BO23" s="34"/>
      <c r="BP23" s="161"/>
      <c r="BQ23" s="202">
        <f t="shared" ref="BQ23:BQ53" si="3">+AN23+BA23+BL23</f>
        <v>117686</v>
      </c>
      <c r="BR23" s="206">
        <f t="shared" ref="BR23:BR53" si="4">+AO23+BB23+BM23</f>
        <v>3</v>
      </c>
      <c r="BS23" s="203">
        <f>SUM(BQ23/BQ22*100)</f>
        <v>379.65675204851925</v>
      </c>
    </row>
    <row r="24" spans="2:71">
      <c r="B24" s="46" t="s">
        <v>260</v>
      </c>
      <c r="C24" s="47" t="s">
        <v>20</v>
      </c>
      <c r="D24" s="34"/>
      <c r="E24" s="54"/>
      <c r="F24" s="34"/>
      <c r="G24" s="54"/>
      <c r="H24" s="34"/>
      <c r="I24" s="54"/>
      <c r="J24" s="34"/>
      <c r="K24" s="54"/>
      <c r="L24" s="53"/>
      <c r="M24" s="164"/>
      <c r="N24" s="19">
        <v>59097</v>
      </c>
      <c r="O24" s="103">
        <v>1</v>
      </c>
      <c r="P24" s="34"/>
      <c r="Q24" s="54"/>
      <c r="R24" s="34"/>
      <c r="S24" s="54"/>
      <c r="T24" s="34"/>
      <c r="U24" s="54"/>
      <c r="V24" s="19">
        <v>62653</v>
      </c>
      <c r="W24" s="103">
        <v>1</v>
      </c>
      <c r="X24" s="34"/>
      <c r="Y24" s="54"/>
      <c r="Z24" s="19">
        <v>56015</v>
      </c>
      <c r="AA24" s="103">
        <v>1</v>
      </c>
      <c r="AB24" s="19">
        <v>7152</v>
      </c>
      <c r="AC24" s="103">
        <v>1</v>
      </c>
      <c r="AD24" s="34"/>
      <c r="AE24" s="54"/>
      <c r="AF24" s="34"/>
      <c r="AG24" s="54"/>
      <c r="AH24" s="34"/>
      <c r="AI24" s="54"/>
      <c r="AJ24" s="34"/>
      <c r="AK24" s="54"/>
      <c r="AL24" s="34"/>
      <c r="AM24" s="54"/>
      <c r="AN24" s="184">
        <f t="shared" si="0"/>
        <v>184917</v>
      </c>
      <c r="AO24" s="179">
        <f t="shared" si="1"/>
        <v>4</v>
      </c>
      <c r="AP24" s="185">
        <f t="shared" si="2"/>
        <v>157.12744081708954</v>
      </c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182"/>
      <c r="BB24" s="191"/>
      <c r="BC24" s="183"/>
      <c r="BD24" s="34"/>
      <c r="BE24" s="34"/>
      <c r="BF24" s="34"/>
      <c r="BG24" s="34"/>
      <c r="BH24" s="34"/>
      <c r="BI24" s="34"/>
      <c r="BJ24" s="34"/>
      <c r="BK24" s="34"/>
      <c r="BL24" s="182"/>
      <c r="BM24" s="178"/>
      <c r="BN24" s="183"/>
      <c r="BO24" s="34"/>
      <c r="BP24" s="161"/>
      <c r="BQ24" s="202">
        <f t="shared" si="3"/>
        <v>184917</v>
      </c>
      <c r="BR24" s="206">
        <f t="shared" si="4"/>
        <v>4</v>
      </c>
      <c r="BS24" s="203">
        <f t="shared" ref="BS24:BS36" si="5">SUM(BQ24/BQ23*100)</f>
        <v>157.12744081708954</v>
      </c>
    </row>
    <row r="25" spans="2:71">
      <c r="B25" s="46" t="s">
        <v>261</v>
      </c>
      <c r="C25" s="47" t="s">
        <v>21</v>
      </c>
      <c r="D25" s="34"/>
      <c r="E25" s="54"/>
      <c r="F25" s="34"/>
      <c r="G25" s="54"/>
      <c r="H25" s="34"/>
      <c r="I25" s="54"/>
      <c r="J25" s="34"/>
      <c r="K25" s="54"/>
      <c r="L25" s="53"/>
      <c r="M25" s="164"/>
      <c r="N25" s="19">
        <v>52364</v>
      </c>
      <c r="O25" s="103">
        <v>1</v>
      </c>
      <c r="P25" s="34"/>
      <c r="Q25" s="54"/>
      <c r="R25" s="34"/>
      <c r="S25" s="54"/>
      <c r="T25" s="34"/>
      <c r="U25" s="54"/>
      <c r="V25" s="19">
        <v>56591</v>
      </c>
      <c r="W25" s="103">
        <v>1</v>
      </c>
      <c r="X25" s="34"/>
      <c r="Y25" s="54"/>
      <c r="Z25" s="19">
        <v>46658</v>
      </c>
      <c r="AA25" s="103">
        <v>1</v>
      </c>
      <c r="AB25" s="19">
        <v>50804</v>
      </c>
      <c r="AC25" s="103">
        <v>1</v>
      </c>
      <c r="AD25" s="19">
        <v>14771</v>
      </c>
      <c r="AE25" s="103">
        <v>1</v>
      </c>
      <c r="AF25" s="34"/>
      <c r="AG25" s="54"/>
      <c r="AH25" s="34"/>
      <c r="AI25" s="54"/>
      <c r="AJ25" s="34"/>
      <c r="AK25" s="54"/>
      <c r="AL25" s="34"/>
      <c r="AM25" s="54"/>
      <c r="AN25" s="184">
        <f t="shared" si="0"/>
        <v>221188</v>
      </c>
      <c r="AO25" s="179">
        <f t="shared" si="1"/>
        <v>5</v>
      </c>
      <c r="AP25" s="185">
        <f t="shared" si="2"/>
        <v>119.61474607526621</v>
      </c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182"/>
      <c r="BB25" s="191"/>
      <c r="BC25" s="183"/>
      <c r="BD25" s="34"/>
      <c r="BE25" s="34"/>
      <c r="BF25" s="34"/>
      <c r="BG25" s="34"/>
      <c r="BH25" s="34"/>
      <c r="BI25" s="34"/>
      <c r="BJ25" s="34"/>
      <c r="BK25" s="34"/>
      <c r="BL25" s="182"/>
      <c r="BM25" s="178"/>
      <c r="BN25" s="183"/>
      <c r="BO25" s="34"/>
      <c r="BP25" s="161"/>
      <c r="BQ25" s="202">
        <f t="shared" si="3"/>
        <v>221188</v>
      </c>
      <c r="BR25" s="206">
        <f t="shared" si="4"/>
        <v>5</v>
      </c>
      <c r="BS25" s="203">
        <f t="shared" si="5"/>
        <v>119.61474607526621</v>
      </c>
    </row>
    <row r="26" spans="2:71">
      <c r="B26" s="46" t="s">
        <v>262</v>
      </c>
      <c r="C26" s="47" t="s">
        <v>22</v>
      </c>
      <c r="D26" s="34"/>
      <c r="E26" s="54"/>
      <c r="F26" s="34"/>
      <c r="G26" s="54"/>
      <c r="H26" s="34"/>
      <c r="I26" s="54"/>
      <c r="J26" s="34"/>
      <c r="K26" s="54"/>
      <c r="L26" s="53"/>
      <c r="M26" s="164"/>
      <c r="N26" s="19">
        <v>66466</v>
      </c>
      <c r="O26" s="103">
        <v>1</v>
      </c>
      <c r="P26" s="34"/>
      <c r="Q26" s="54"/>
      <c r="R26" s="34"/>
      <c r="S26" s="54"/>
      <c r="T26" s="34"/>
      <c r="U26" s="54"/>
      <c r="V26" s="19">
        <v>54771</v>
      </c>
      <c r="W26" s="103">
        <v>1</v>
      </c>
      <c r="X26" s="34"/>
      <c r="Y26" s="54"/>
      <c r="Z26" s="19">
        <v>41982</v>
      </c>
      <c r="AA26" s="103">
        <v>1</v>
      </c>
      <c r="AB26" s="19">
        <v>72784</v>
      </c>
      <c r="AC26" s="103">
        <v>1</v>
      </c>
      <c r="AD26" s="19">
        <v>35687</v>
      </c>
      <c r="AE26" s="103">
        <v>1</v>
      </c>
      <c r="AF26" s="34"/>
      <c r="AG26" s="54"/>
      <c r="AH26" s="34"/>
      <c r="AI26" s="54"/>
      <c r="AJ26" s="34"/>
      <c r="AK26" s="54"/>
      <c r="AL26" s="34"/>
      <c r="AM26" s="54"/>
      <c r="AN26" s="184">
        <f t="shared" si="0"/>
        <v>271690</v>
      </c>
      <c r="AO26" s="179">
        <f t="shared" si="1"/>
        <v>5</v>
      </c>
      <c r="AP26" s="185">
        <f t="shared" si="2"/>
        <v>122.83216087672027</v>
      </c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182"/>
      <c r="BB26" s="191"/>
      <c r="BC26" s="183"/>
      <c r="BD26" s="34"/>
      <c r="BE26" s="34"/>
      <c r="BF26" s="34"/>
      <c r="BG26" s="34"/>
      <c r="BH26" s="34"/>
      <c r="BI26" s="34"/>
      <c r="BJ26" s="34"/>
      <c r="BK26" s="34"/>
      <c r="BL26" s="182"/>
      <c r="BM26" s="178"/>
      <c r="BN26" s="183"/>
      <c r="BO26" s="34"/>
      <c r="BP26" s="161"/>
      <c r="BQ26" s="202">
        <f t="shared" si="3"/>
        <v>271690</v>
      </c>
      <c r="BR26" s="206">
        <f t="shared" si="4"/>
        <v>5</v>
      </c>
      <c r="BS26" s="203">
        <f t="shared" si="5"/>
        <v>122.83216087672027</v>
      </c>
    </row>
    <row r="27" spans="2:71">
      <c r="B27" s="46" t="s">
        <v>263</v>
      </c>
      <c r="C27" s="47" t="s">
        <v>23</v>
      </c>
      <c r="D27" s="34"/>
      <c r="E27" s="54"/>
      <c r="F27" s="34"/>
      <c r="G27" s="54"/>
      <c r="H27" s="34"/>
      <c r="I27" s="54"/>
      <c r="J27" s="34"/>
      <c r="K27" s="54"/>
      <c r="L27" s="53"/>
      <c r="M27" s="164"/>
      <c r="N27" s="19">
        <v>63838</v>
      </c>
      <c r="O27" s="103">
        <v>1</v>
      </c>
      <c r="P27" s="34"/>
      <c r="Q27" s="54"/>
      <c r="R27" s="34"/>
      <c r="S27" s="54"/>
      <c r="T27" s="34"/>
      <c r="U27" s="54"/>
      <c r="V27" s="19">
        <v>54677</v>
      </c>
      <c r="W27" s="103">
        <v>1</v>
      </c>
      <c r="X27" s="34"/>
      <c r="Y27" s="54"/>
      <c r="Z27" s="19">
        <v>48699</v>
      </c>
      <c r="AA27" s="103">
        <v>1</v>
      </c>
      <c r="AB27" s="19">
        <v>92595</v>
      </c>
      <c r="AC27" s="103">
        <v>1</v>
      </c>
      <c r="AD27" s="19">
        <v>40796</v>
      </c>
      <c r="AE27" s="103">
        <v>1</v>
      </c>
      <c r="AF27" s="34"/>
      <c r="AG27" s="54"/>
      <c r="AH27" s="34"/>
      <c r="AI27" s="54"/>
      <c r="AJ27" s="34"/>
      <c r="AK27" s="54"/>
      <c r="AL27" s="34"/>
      <c r="AM27" s="54"/>
      <c r="AN27" s="184">
        <f t="shared" si="0"/>
        <v>300605</v>
      </c>
      <c r="AO27" s="179">
        <f t="shared" si="1"/>
        <v>5</v>
      </c>
      <c r="AP27" s="185">
        <f t="shared" si="2"/>
        <v>110.64264419006957</v>
      </c>
      <c r="AQ27" s="34"/>
      <c r="AR27" s="34"/>
      <c r="AS27" s="34"/>
      <c r="AT27" s="34"/>
      <c r="AU27" s="34"/>
      <c r="AV27" s="34"/>
      <c r="AW27" s="34"/>
      <c r="AX27" s="34"/>
      <c r="AY27" s="19">
        <v>6119</v>
      </c>
      <c r="AZ27" s="19">
        <v>1</v>
      </c>
      <c r="BA27" s="187">
        <f>+AQ27+AS27+AU27+AW27+AY27</f>
        <v>6119</v>
      </c>
      <c r="BB27" s="192">
        <f>+AR27+AT27+AV27+AX27+AZ27</f>
        <v>1</v>
      </c>
      <c r="BC27" s="188"/>
      <c r="BD27" s="34"/>
      <c r="BE27" s="34"/>
      <c r="BF27" s="34"/>
      <c r="BG27" s="34"/>
      <c r="BH27" s="34"/>
      <c r="BI27" s="34"/>
      <c r="BJ27" s="34"/>
      <c r="BK27" s="34"/>
      <c r="BL27" s="182"/>
      <c r="BM27" s="178"/>
      <c r="BN27" s="183"/>
      <c r="BO27" s="34"/>
      <c r="BP27" s="161"/>
      <c r="BQ27" s="202">
        <f t="shared" si="3"/>
        <v>306724</v>
      </c>
      <c r="BR27" s="206">
        <f t="shared" si="4"/>
        <v>6</v>
      </c>
      <c r="BS27" s="203">
        <f t="shared" si="5"/>
        <v>112.89484338768449</v>
      </c>
    </row>
    <row r="28" spans="2:71">
      <c r="B28" s="46" t="s">
        <v>264</v>
      </c>
      <c r="C28" s="47" t="s">
        <v>24</v>
      </c>
      <c r="D28" s="34"/>
      <c r="E28" s="54"/>
      <c r="F28" s="34"/>
      <c r="G28" s="54"/>
      <c r="H28" s="34"/>
      <c r="I28" s="54"/>
      <c r="J28" s="34"/>
      <c r="K28" s="54"/>
      <c r="L28" s="53"/>
      <c r="M28" s="164"/>
      <c r="N28" s="19">
        <v>67280</v>
      </c>
      <c r="O28" s="103">
        <v>1</v>
      </c>
      <c r="P28" s="34"/>
      <c r="Q28" s="54"/>
      <c r="R28" s="34"/>
      <c r="S28" s="54"/>
      <c r="T28" s="34"/>
      <c r="U28" s="54"/>
      <c r="V28" s="19">
        <v>62839</v>
      </c>
      <c r="W28" s="103">
        <v>1</v>
      </c>
      <c r="X28" s="34"/>
      <c r="Y28" s="54"/>
      <c r="Z28" s="19">
        <v>54229</v>
      </c>
      <c r="AA28" s="103">
        <v>1</v>
      </c>
      <c r="AB28" s="19">
        <v>127436</v>
      </c>
      <c r="AC28" s="103">
        <v>1</v>
      </c>
      <c r="AD28" s="19">
        <v>35891</v>
      </c>
      <c r="AE28" s="103">
        <v>1</v>
      </c>
      <c r="AF28" s="34"/>
      <c r="AG28" s="54"/>
      <c r="AH28" s="34"/>
      <c r="AI28" s="54"/>
      <c r="AJ28" s="34"/>
      <c r="AK28" s="54"/>
      <c r="AL28" s="34"/>
      <c r="AM28" s="54"/>
      <c r="AN28" s="184">
        <f t="shared" si="0"/>
        <v>347675</v>
      </c>
      <c r="AO28" s="179">
        <f t="shared" si="1"/>
        <v>5</v>
      </c>
      <c r="AP28" s="185">
        <f t="shared" si="2"/>
        <v>115.65842218193309</v>
      </c>
      <c r="AQ28" s="34"/>
      <c r="AR28" s="34"/>
      <c r="AS28" s="34"/>
      <c r="AT28" s="34"/>
      <c r="AU28" s="34"/>
      <c r="AV28" s="34"/>
      <c r="AW28" s="34"/>
      <c r="AX28" s="34"/>
      <c r="AY28" s="19">
        <v>6101</v>
      </c>
      <c r="AZ28" s="19">
        <v>1</v>
      </c>
      <c r="BA28" s="187">
        <f t="shared" ref="BA28:BB53" si="6">+AQ28+AS28+AU28+AW28+AY28</f>
        <v>6101</v>
      </c>
      <c r="BB28" s="192">
        <f t="shared" si="6"/>
        <v>1</v>
      </c>
      <c r="BC28" s="188">
        <f t="shared" ref="BC28:BC36" si="7">SUM(BA28/BA27*100)</f>
        <v>99.705834286648141</v>
      </c>
      <c r="BD28" s="34"/>
      <c r="BE28" s="34"/>
      <c r="BF28" s="34"/>
      <c r="BG28" s="34"/>
      <c r="BH28" s="34"/>
      <c r="BI28" s="34"/>
      <c r="BJ28" s="34"/>
      <c r="BK28" s="34"/>
      <c r="BL28" s="182"/>
      <c r="BM28" s="178"/>
      <c r="BN28" s="183"/>
      <c r="BO28" s="34"/>
      <c r="BP28" s="161"/>
      <c r="BQ28" s="202">
        <f t="shared" si="3"/>
        <v>353776</v>
      </c>
      <c r="BR28" s="206">
        <f t="shared" si="4"/>
        <v>6</v>
      </c>
      <c r="BS28" s="203">
        <f t="shared" si="5"/>
        <v>115.34017553240045</v>
      </c>
    </row>
    <row r="29" spans="2:71">
      <c r="B29" s="46" t="s">
        <v>265</v>
      </c>
      <c r="C29" s="47" t="s">
        <v>25</v>
      </c>
      <c r="D29" s="34"/>
      <c r="E29" s="54"/>
      <c r="F29" s="34"/>
      <c r="G29" s="54"/>
      <c r="H29" s="34"/>
      <c r="I29" s="54"/>
      <c r="J29" s="34"/>
      <c r="K29" s="54"/>
      <c r="L29" s="53"/>
      <c r="M29" s="164"/>
      <c r="N29" s="19">
        <v>68177</v>
      </c>
      <c r="O29" s="103">
        <v>1</v>
      </c>
      <c r="P29" s="34"/>
      <c r="Q29" s="54"/>
      <c r="R29" s="34"/>
      <c r="S29" s="54"/>
      <c r="T29" s="34"/>
      <c r="U29" s="54"/>
      <c r="V29" s="19">
        <v>60601</v>
      </c>
      <c r="W29" s="103">
        <v>1</v>
      </c>
      <c r="X29" s="34"/>
      <c r="Y29" s="54"/>
      <c r="Z29" s="19">
        <v>58780</v>
      </c>
      <c r="AA29" s="103">
        <v>1</v>
      </c>
      <c r="AB29" s="19">
        <v>142401</v>
      </c>
      <c r="AC29" s="103">
        <v>1</v>
      </c>
      <c r="AD29" s="19">
        <v>33375</v>
      </c>
      <c r="AE29" s="103">
        <v>1</v>
      </c>
      <c r="AF29" s="34"/>
      <c r="AG29" s="54"/>
      <c r="AH29" s="34"/>
      <c r="AI29" s="54"/>
      <c r="AJ29" s="34"/>
      <c r="AK29" s="54"/>
      <c r="AL29" s="34"/>
      <c r="AM29" s="54"/>
      <c r="AN29" s="184">
        <f t="shared" si="0"/>
        <v>363334</v>
      </c>
      <c r="AO29" s="179">
        <f t="shared" si="1"/>
        <v>5</v>
      </c>
      <c r="AP29" s="185">
        <f t="shared" si="2"/>
        <v>104.50391888976773</v>
      </c>
      <c r="AQ29" s="34"/>
      <c r="AR29" s="34"/>
      <c r="AS29" s="34"/>
      <c r="AT29" s="34"/>
      <c r="AU29" s="34"/>
      <c r="AV29" s="34"/>
      <c r="AW29" s="34"/>
      <c r="AX29" s="34"/>
      <c r="AY29" s="19">
        <v>5976</v>
      </c>
      <c r="AZ29" s="19">
        <v>1</v>
      </c>
      <c r="BA29" s="187">
        <f t="shared" si="6"/>
        <v>5976</v>
      </c>
      <c r="BB29" s="192">
        <f t="shared" si="6"/>
        <v>1</v>
      </c>
      <c r="BC29" s="188">
        <f t="shared" si="7"/>
        <v>97.951155548270776</v>
      </c>
      <c r="BD29" s="34"/>
      <c r="BE29" s="34"/>
      <c r="BF29" s="34"/>
      <c r="BG29" s="34"/>
      <c r="BH29" s="34"/>
      <c r="BI29" s="34"/>
      <c r="BJ29" s="34"/>
      <c r="BK29" s="34"/>
      <c r="BL29" s="182"/>
      <c r="BM29" s="178"/>
      <c r="BN29" s="183"/>
      <c r="BO29" s="34"/>
      <c r="BP29" s="161"/>
      <c r="BQ29" s="202">
        <f t="shared" si="3"/>
        <v>369310</v>
      </c>
      <c r="BR29" s="206">
        <f t="shared" si="4"/>
        <v>6</v>
      </c>
      <c r="BS29" s="203">
        <f t="shared" si="5"/>
        <v>104.39091402469359</v>
      </c>
    </row>
    <row r="30" spans="2:71">
      <c r="B30" s="46" t="s">
        <v>266</v>
      </c>
      <c r="C30" s="47" t="s">
        <v>26</v>
      </c>
      <c r="D30" s="34"/>
      <c r="E30" s="54"/>
      <c r="F30" s="34"/>
      <c r="G30" s="54"/>
      <c r="H30" s="34"/>
      <c r="I30" s="54"/>
      <c r="J30" s="34"/>
      <c r="K30" s="54"/>
      <c r="L30" s="53"/>
      <c r="M30" s="164"/>
      <c r="N30" s="19">
        <v>74604</v>
      </c>
      <c r="O30" s="103">
        <v>1</v>
      </c>
      <c r="P30" s="34"/>
      <c r="Q30" s="54"/>
      <c r="R30" s="34"/>
      <c r="S30" s="54"/>
      <c r="T30" s="34"/>
      <c r="U30" s="54"/>
      <c r="V30" s="19">
        <v>44197</v>
      </c>
      <c r="W30" s="103">
        <v>1</v>
      </c>
      <c r="X30" s="34"/>
      <c r="Y30" s="54"/>
      <c r="Z30" s="19">
        <v>54669</v>
      </c>
      <c r="AA30" s="103">
        <v>1</v>
      </c>
      <c r="AB30" s="19">
        <v>138871</v>
      </c>
      <c r="AC30" s="103">
        <v>1</v>
      </c>
      <c r="AD30" s="19">
        <v>25652</v>
      </c>
      <c r="AE30" s="103">
        <v>1</v>
      </c>
      <c r="AF30" s="19">
        <v>11400</v>
      </c>
      <c r="AG30" s="103">
        <v>1</v>
      </c>
      <c r="AH30" s="34"/>
      <c r="AI30" s="54"/>
      <c r="AJ30" s="34"/>
      <c r="AK30" s="54"/>
      <c r="AL30" s="34"/>
      <c r="AM30" s="54"/>
      <c r="AN30" s="184">
        <f t="shared" si="0"/>
        <v>349393</v>
      </c>
      <c r="AO30" s="179">
        <f t="shared" si="1"/>
        <v>6</v>
      </c>
      <c r="AP30" s="185">
        <f t="shared" si="2"/>
        <v>96.163034563239336</v>
      </c>
      <c r="AQ30" s="34"/>
      <c r="AR30" s="34"/>
      <c r="AS30" s="34"/>
      <c r="AT30" s="34"/>
      <c r="AU30" s="34"/>
      <c r="AV30" s="34"/>
      <c r="AW30" s="34"/>
      <c r="AX30" s="34"/>
      <c r="AY30" s="19">
        <v>6732</v>
      </c>
      <c r="AZ30" s="19">
        <v>1</v>
      </c>
      <c r="BA30" s="187">
        <f t="shared" si="6"/>
        <v>6732</v>
      </c>
      <c r="BB30" s="192">
        <f t="shared" si="6"/>
        <v>1</v>
      </c>
      <c r="BC30" s="188">
        <f t="shared" si="7"/>
        <v>112.65060240963855</v>
      </c>
      <c r="BD30" s="34"/>
      <c r="BE30" s="34"/>
      <c r="BF30" s="34"/>
      <c r="BG30" s="34"/>
      <c r="BH30" s="34"/>
      <c r="BI30" s="34"/>
      <c r="BJ30" s="34"/>
      <c r="BK30" s="34"/>
      <c r="BL30" s="182"/>
      <c r="BM30" s="178"/>
      <c r="BN30" s="183"/>
      <c r="BO30" s="34"/>
      <c r="BP30" s="161"/>
      <c r="BQ30" s="202">
        <f t="shared" si="3"/>
        <v>356125</v>
      </c>
      <c r="BR30" s="206">
        <f t="shared" si="4"/>
        <v>7</v>
      </c>
      <c r="BS30" s="203">
        <f t="shared" si="5"/>
        <v>96.429828599279745</v>
      </c>
    </row>
    <row r="31" spans="2:71">
      <c r="B31" s="46" t="s">
        <v>267</v>
      </c>
      <c r="C31" s="47" t="s">
        <v>27</v>
      </c>
      <c r="D31" s="34"/>
      <c r="E31" s="54"/>
      <c r="F31" s="34"/>
      <c r="G31" s="54"/>
      <c r="H31" s="19">
        <v>3504</v>
      </c>
      <c r="I31" s="103">
        <v>1</v>
      </c>
      <c r="J31" s="34"/>
      <c r="K31" s="54"/>
      <c r="L31" s="53"/>
      <c r="M31" s="164"/>
      <c r="N31" s="19">
        <v>95268</v>
      </c>
      <c r="O31" s="103">
        <v>1</v>
      </c>
      <c r="P31" s="34"/>
      <c r="Q31" s="54"/>
      <c r="R31" s="34"/>
      <c r="S31" s="54"/>
      <c r="T31" s="34"/>
      <c r="U31" s="54"/>
      <c r="V31" s="19">
        <v>22232</v>
      </c>
      <c r="W31" s="103">
        <v>1</v>
      </c>
      <c r="X31" s="34"/>
      <c r="Y31" s="54"/>
      <c r="Z31" s="19">
        <v>41969</v>
      </c>
      <c r="AA31" s="103">
        <v>1</v>
      </c>
      <c r="AB31" s="19">
        <v>128877</v>
      </c>
      <c r="AC31" s="103">
        <v>1</v>
      </c>
      <c r="AD31" s="34"/>
      <c r="AE31" s="54"/>
      <c r="AF31" s="19">
        <v>31821</v>
      </c>
      <c r="AG31" s="103">
        <v>1</v>
      </c>
      <c r="AH31" s="34"/>
      <c r="AI31" s="54"/>
      <c r="AJ31" s="34"/>
      <c r="AK31" s="54"/>
      <c r="AL31" s="34"/>
      <c r="AM31" s="54"/>
      <c r="AN31" s="184">
        <f t="shared" si="0"/>
        <v>323671</v>
      </c>
      <c r="AO31" s="179">
        <f t="shared" si="1"/>
        <v>6</v>
      </c>
      <c r="AP31" s="185">
        <f t="shared" si="2"/>
        <v>92.63808948662394</v>
      </c>
      <c r="AQ31" s="34"/>
      <c r="AR31" s="34"/>
      <c r="AS31" s="34"/>
      <c r="AT31" s="34"/>
      <c r="AU31" s="34"/>
      <c r="AV31" s="34"/>
      <c r="AW31" s="34"/>
      <c r="AX31" s="34"/>
      <c r="AY31" s="19">
        <v>7092</v>
      </c>
      <c r="AZ31" s="19">
        <v>1</v>
      </c>
      <c r="BA31" s="187">
        <f t="shared" si="6"/>
        <v>7092</v>
      </c>
      <c r="BB31" s="192">
        <f t="shared" si="6"/>
        <v>1</v>
      </c>
      <c r="BC31" s="188">
        <f t="shared" si="7"/>
        <v>105.3475935828877</v>
      </c>
      <c r="BD31" s="34"/>
      <c r="BE31" s="34"/>
      <c r="BF31" s="34"/>
      <c r="BG31" s="34"/>
      <c r="BH31" s="34"/>
      <c r="BI31" s="34"/>
      <c r="BJ31" s="34"/>
      <c r="BK31" s="34"/>
      <c r="BL31" s="182"/>
      <c r="BM31" s="178"/>
      <c r="BN31" s="183"/>
      <c r="BO31" s="34"/>
      <c r="BP31" s="161"/>
      <c r="BQ31" s="202">
        <f t="shared" si="3"/>
        <v>330763</v>
      </c>
      <c r="BR31" s="206">
        <f t="shared" si="4"/>
        <v>7</v>
      </c>
      <c r="BS31" s="203">
        <f t="shared" si="5"/>
        <v>92.87834327834328</v>
      </c>
    </row>
    <row r="32" spans="2:71">
      <c r="B32" s="46" t="s">
        <v>268</v>
      </c>
      <c r="C32" s="47" t="s">
        <v>28</v>
      </c>
      <c r="D32" s="34"/>
      <c r="E32" s="54"/>
      <c r="F32" s="34"/>
      <c r="G32" s="54"/>
      <c r="H32" s="19">
        <v>8748</v>
      </c>
      <c r="I32" s="103">
        <v>1</v>
      </c>
      <c r="J32" s="34"/>
      <c r="K32" s="54"/>
      <c r="L32" s="53"/>
      <c r="M32" s="164"/>
      <c r="N32" s="19">
        <v>100222</v>
      </c>
      <c r="O32" s="103">
        <v>1</v>
      </c>
      <c r="P32" s="34"/>
      <c r="Q32" s="54"/>
      <c r="R32" s="34"/>
      <c r="S32" s="54"/>
      <c r="T32" s="34"/>
      <c r="U32" s="54"/>
      <c r="V32" s="34"/>
      <c r="W32" s="54"/>
      <c r="X32" s="34"/>
      <c r="Y32" s="54"/>
      <c r="Z32" s="19">
        <v>34687</v>
      </c>
      <c r="AA32" s="103">
        <v>1</v>
      </c>
      <c r="AB32" s="19">
        <v>137739</v>
      </c>
      <c r="AC32" s="103">
        <v>1</v>
      </c>
      <c r="AD32" s="34"/>
      <c r="AE32" s="54"/>
      <c r="AF32" s="19">
        <v>32763</v>
      </c>
      <c r="AG32" s="103">
        <v>1</v>
      </c>
      <c r="AH32" s="34"/>
      <c r="AI32" s="54"/>
      <c r="AJ32" s="34"/>
      <c r="AK32" s="54"/>
      <c r="AL32" s="34"/>
      <c r="AM32" s="54"/>
      <c r="AN32" s="184">
        <f t="shared" si="0"/>
        <v>314159</v>
      </c>
      <c r="AO32" s="179">
        <f t="shared" si="1"/>
        <v>5</v>
      </c>
      <c r="AP32" s="185">
        <f t="shared" si="2"/>
        <v>97.061213392611634</v>
      </c>
      <c r="AQ32" s="34"/>
      <c r="AR32" s="34"/>
      <c r="AS32" s="34"/>
      <c r="AT32" s="34"/>
      <c r="AU32" s="34"/>
      <c r="AV32" s="34"/>
      <c r="AW32" s="34"/>
      <c r="AX32" s="34"/>
      <c r="AY32" s="19">
        <v>5901</v>
      </c>
      <c r="AZ32" s="19">
        <v>1</v>
      </c>
      <c r="BA32" s="187">
        <f t="shared" si="6"/>
        <v>5901</v>
      </c>
      <c r="BB32" s="192">
        <f t="shared" si="6"/>
        <v>1</v>
      </c>
      <c r="BC32" s="188">
        <f t="shared" si="7"/>
        <v>83.206429780033844</v>
      </c>
      <c r="BD32" s="34"/>
      <c r="BE32" s="34"/>
      <c r="BF32" s="34"/>
      <c r="BG32" s="34"/>
      <c r="BH32" s="34"/>
      <c r="BI32" s="34"/>
      <c r="BJ32" s="34"/>
      <c r="BK32" s="34"/>
      <c r="BL32" s="182"/>
      <c r="BM32" s="178"/>
      <c r="BN32" s="183"/>
      <c r="BO32" s="34"/>
      <c r="BP32" s="161"/>
      <c r="BQ32" s="202">
        <f t="shared" si="3"/>
        <v>320060</v>
      </c>
      <c r="BR32" s="206">
        <f t="shared" si="4"/>
        <v>6</v>
      </c>
      <c r="BS32" s="203">
        <f t="shared" si="5"/>
        <v>96.764148347910734</v>
      </c>
    </row>
    <row r="33" spans="2:71">
      <c r="B33" s="46" t="s">
        <v>269</v>
      </c>
      <c r="C33" s="47" t="s">
        <v>29</v>
      </c>
      <c r="D33" s="34"/>
      <c r="E33" s="54"/>
      <c r="F33" s="34"/>
      <c r="G33" s="54"/>
      <c r="H33" s="19">
        <v>19597</v>
      </c>
      <c r="I33" s="103">
        <v>1</v>
      </c>
      <c r="J33" s="34"/>
      <c r="K33" s="54"/>
      <c r="L33" s="53"/>
      <c r="M33" s="164"/>
      <c r="N33" s="19">
        <v>109039</v>
      </c>
      <c r="O33" s="103">
        <v>1</v>
      </c>
      <c r="P33" s="34"/>
      <c r="Q33" s="54"/>
      <c r="R33" s="34"/>
      <c r="S33" s="54"/>
      <c r="T33" s="34"/>
      <c r="U33" s="54"/>
      <c r="V33" s="34"/>
      <c r="W33" s="54"/>
      <c r="X33" s="34"/>
      <c r="Y33" s="54"/>
      <c r="Z33" s="19">
        <v>37093</v>
      </c>
      <c r="AA33" s="103">
        <v>1</v>
      </c>
      <c r="AB33" s="19">
        <v>137627</v>
      </c>
      <c r="AC33" s="103">
        <v>1</v>
      </c>
      <c r="AD33" s="34"/>
      <c r="AE33" s="54"/>
      <c r="AF33" s="19">
        <v>34323</v>
      </c>
      <c r="AG33" s="103">
        <v>1</v>
      </c>
      <c r="AH33" s="34"/>
      <c r="AI33" s="54"/>
      <c r="AJ33" s="34"/>
      <c r="AK33" s="54"/>
      <c r="AL33" s="34"/>
      <c r="AM33" s="54"/>
      <c r="AN33" s="184">
        <f t="shared" si="0"/>
        <v>337679</v>
      </c>
      <c r="AO33" s="179">
        <f t="shared" si="1"/>
        <v>5</v>
      </c>
      <c r="AP33" s="185">
        <f t="shared" si="2"/>
        <v>107.48665484674957</v>
      </c>
      <c r="AQ33" s="34"/>
      <c r="AR33" s="34"/>
      <c r="AS33" s="34"/>
      <c r="AT33" s="34"/>
      <c r="AU33" s="34"/>
      <c r="AV33" s="34"/>
      <c r="AW33" s="34"/>
      <c r="AX33" s="34"/>
      <c r="AY33" s="19">
        <v>6234</v>
      </c>
      <c r="AZ33" s="19">
        <v>1</v>
      </c>
      <c r="BA33" s="187">
        <f t="shared" si="6"/>
        <v>6234</v>
      </c>
      <c r="BB33" s="192">
        <f t="shared" si="6"/>
        <v>1</v>
      </c>
      <c r="BC33" s="188">
        <f t="shared" si="7"/>
        <v>105.64311133706153</v>
      </c>
      <c r="BD33" s="34"/>
      <c r="BE33" s="34"/>
      <c r="BF33" s="34"/>
      <c r="BG33" s="34"/>
      <c r="BH33" s="34"/>
      <c r="BI33" s="34"/>
      <c r="BJ33" s="34"/>
      <c r="BK33" s="34"/>
      <c r="BL33" s="182"/>
      <c r="BM33" s="178"/>
      <c r="BN33" s="183"/>
      <c r="BO33" s="34"/>
      <c r="BP33" s="161"/>
      <c r="BQ33" s="202">
        <f t="shared" si="3"/>
        <v>343913</v>
      </c>
      <c r="BR33" s="206">
        <f t="shared" si="4"/>
        <v>6</v>
      </c>
      <c r="BS33" s="203">
        <f t="shared" si="5"/>
        <v>107.45266512528902</v>
      </c>
    </row>
    <row r="34" spans="2:71">
      <c r="B34" s="46" t="s">
        <v>270</v>
      </c>
      <c r="C34" s="47" t="s">
        <v>30</v>
      </c>
      <c r="D34" s="34"/>
      <c r="E34" s="54"/>
      <c r="F34" s="19">
        <v>12492</v>
      </c>
      <c r="G34" s="103">
        <v>1</v>
      </c>
      <c r="H34" s="19">
        <v>26828</v>
      </c>
      <c r="I34" s="103">
        <v>1</v>
      </c>
      <c r="J34" s="34"/>
      <c r="K34" s="54"/>
      <c r="L34" s="53"/>
      <c r="M34" s="164"/>
      <c r="N34" s="19">
        <v>100659</v>
      </c>
      <c r="O34" s="103">
        <v>1</v>
      </c>
      <c r="P34" s="34"/>
      <c r="Q34" s="54"/>
      <c r="R34" s="34"/>
      <c r="S34" s="54"/>
      <c r="T34" s="34"/>
      <c r="U34" s="54"/>
      <c r="V34" s="19">
        <v>29609</v>
      </c>
      <c r="W34" s="103">
        <v>1</v>
      </c>
      <c r="X34" s="34"/>
      <c r="Y34" s="54"/>
      <c r="Z34" s="19">
        <v>37371</v>
      </c>
      <c r="AA34" s="103">
        <v>1</v>
      </c>
      <c r="AB34" s="19">
        <v>107962</v>
      </c>
      <c r="AC34" s="103">
        <v>1</v>
      </c>
      <c r="AD34" s="34"/>
      <c r="AE34" s="54"/>
      <c r="AF34" s="19">
        <v>31448</v>
      </c>
      <c r="AG34" s="103">
        <v>1</v>
      </c>
      <c r="AH34" s="19">
        <v>2061</v>
      </c>
      <c r="AI34" s="103">
        <v>1</v>
      </c>
      <c r="AJ34" s="34"/>
      <c r="AK34" s="54"/>
      <c r="AL34" s="34"/>
      <c r="AM34" s="54"/>
      <c r="AN34" s="184">
        <f t="shared" si="0"/>
        <v>348430</v>
      </c>
      <c r="AO34" s="179">
        <f t="shared" si="1"/>
        <v>8</v>
      </c>
      <c r="AP34" s="185">
        <f t="shared" si="2"/>
        <v>103.18379289206614</v>
      </c>
      <c r="AQ34" s="34"/>
      <c r="AR34" s="34"/>
      <c r="AS34" s="34"/>
      <c r="AT34" s="34"/>
      <c r="AU34" s="34"/>
      <c r="AV34" s="34"/>
      <c r="AW34" s="34"/>
      <c r="AX34" s="34"/>
      <c r="AY34" s="19">
        <v>4489</v>
      </c>
      <c r="AZ34" s="19">
        <v>1</v>
      </c>
      <c r="BA34" s="187">
        <f t="shared" si="6"/>
        <v>4489</v>
      </c>
      <c r="BB34" s="192">
        <f t="shared" si="6"/>
        <v>1</v>
      </c>
      <c r="BC34" s="188">
        <f t="shared" si="7"/>
        <v>72.008341353865902</v>
      </c>
      <c r="BD34" s="34"/>
      <c r="BE34" s="34"/>
      <c r="BF34" s="34"/>
      <c r="BG34" s="34"/>
      <c r="BH34" s="34"/>
      <c r="BI34" s="34"/>
      <c r="BJ34" s="34"/>
      <c r="BK34" s="34"/>
      <c r="BL34" s="182"/>
      <c r="BM34" s="178"/>
      <c r="BN34" s="183"/>
      <c r="BO34" s="34"/>
      <c r="BP34" s="161"/>
      <c r="BQ34" s="202">
        <f t="shared" si="3"/>
        <v>352919</v>
      </c>
      <c r="BR34" s="206">
        <f t="shared" si="4"/>
        <v>9</v>
      </c>
      <c r="BS34" s="203">
        <f t="shared" si="5"/>
        <v>102.61868553965682</v>
      </c>
    </row>
    <row r="35" spans="2:71">
      <c r="B35" s="46" t="s">
        <v>271</v>
      </c>
      <c r="C35" s="47" t="s">
        <v>31</v>
      </c>
      <c r="D35" s="34"/>
      <c r="E35" s="54"/>
      <c r="F35" s="19">
        <v>25337</v>
      </c>
      <c r="G35" s="103">
        <v>1</v>
      </c>
      <c r="H35" s="19">
        <v>23947</v>
      </c>
      <c r="I35" s="103">
        <v>1</v>
      </c>
      <c r="J35" s="34"/>
      <c r="K35" s="54"/>
      <c r="L35" s="53"/>
      <c r="M35" s="164"/>
      <c r="N35" s="19">
        <v>107777</v>
      </c>
      <c r="O35" s="103">
        <v>1</v>
      </c>
      <c r="P35" s="34"/>
      <c r="Q35" s="54"/>
      <c r="R35" s="34"/>
      <c r="S35" s="54"/>
      <c r="T35" s="19">
        <v>280</v>
      </c>
      <c r="U35" s="103">
        <v>2</v>
      </c>
      <c r="V35" s="19">
        <v>79752</v>
      </c>
      <c r="W35" s="103">
        <v>1</v>
      </c>
      <c r="X35" s="34"/>
      <c r="Y35" s="54"/>
      <c r="Z35" s="19">
        <v>25657</v>
      </c>
      <c r="AA35" s="103">
        <v>1</v>
      </c>
      <c r="AB35" s="19">
        <v>119929</v>
      </c>
      <c r="AC35" s="103">
        <v>1</v>
      </c>
      <c r="AD35" s="34"/>
      <c r="AE35" s="54"/>
      <c r="AF35" s="34"/>
      <c r="AG35" s="54"/>
      <c r="AH35" s="19">
        <v>2369</v>
      </c>
      <c r="AI35" s="103">
        <v>1</v>
      </c>
      <c r="AJ35" s="34"/>
      <c r="AK35" s="54"/>
      <c r="AL35" s="34"/>
      <c r="AM35" s="54"/>
      <c r="AN35" s="184">
        <f t="shared" si="0"/>
        <v>385048</v>
      </c>
      <c r="AO35" s="179">
        <f t="shared" si="1"/>
        <v>9</v>
      </c>
      <c r="AP35" s="185">
        <f t="shared" si="2"/>
        <v>110.50942800562524</v>
      </c>
      <c r="AQ35" s="34"/>
      <c r="AR35" s="34"/>
      <c r="AS35" s="34"/>
      <c r="AT35" s="34"/>
      <c r="AU35" s="34"/>
      <c r="AV35" s="34"/>
      <c r="AW35" s="34"/>
      <c r="AX35" s="34"/>
      <c r="AY35" s="19">
        <v>4357</v>
      </c>
      <c r="AZ35" s="19">
        <v>1</v>
      </c>
      <c r="BA35" s="187">
        <f t="shared" si="6"/>
        <v>4357</v>
      </c>
      <c r="BB35" s="192">
        <f t="shared" si="6"/>
        <v>1</v>
      </c>
      <c r="BC35" s="188">
        <f t="shared" si="7"/>
        <v>97.059478725774113</v>
      </c>
      <c r="BD35" s="34"/>
      <c r="BE35" s="34"/>
      <c r="BF35" s="34"/>
      <c r="BG35" s="34"/>
      <c r="BH35" s="34"/>
      <c r="BI35" s="34"/>
      <c r="BJ35" s="34"/>
      <c r="BK35" s="34"/>
      <c r="BL35" s="182"/>
      <c r="BM35" s="178"/>
      <c r="BN35" s="183"/>
      <c r="BO35" s="34"/>
      <c r="BP35" s="161"/>
      <c r="BQ35" s="202">
        <f t="shared" si="3"/>
        <v>389405</v>
      </c>
      <c r="BR35" s="206">
        <f t="shared" si="4"/>
        <v>10</v>
      </c>
      <c r="BS35" s="203">
        <f t="shared" si="5"/>
        <v>110.3383495929661</v>
      </c>
    </row>
    <row r="36" spans="2:71">
      <c r="B36" s="46" t="s">
        <v>272</v>
      </c>
      <c r="C36" s="47" t="s">
        <v>32</v>
      </c>
      <c r="D36" s="34"/>
      <c r="E36" s="54"/>
      <c r="F36" s="19">
        <v>10801</v>
      </c>
      <c r="G36" s="103">
        <v>1</v>
      </c>
      <c r="H36" s="19">
        <v>10450</v>
      </c>
      <c r="I36" s="103">
        <v>1</v>
      </c>
      <c r="J36" s="34"/>
      <c r="K36" s="54"/>
      <c r="L36" s="53"/>
      <c r="M36" s="164"/>
      <c r="N36" s="19">
        <v>102812</v>
      </c>
      <c r="O36" s="103">
        <v>1</v>
      </c>
      <c r="P36" s="34"/>
      <c r="Q36" s="54"/>
      <c r="R36" s="34"/>
      <c r="S36" s="54"/>
      <c r="T36" s="19">
        <v>59060</v>
      </c>
      <c r="U36" s="103">
        <v>2</v>
      </c>
      <c r="V36" s="19">
        <v>75707</v>
      </c>
      <c r="W36" s="103">
        <v>1</v>
      </c>
      <c r="X36" s="34"/>
      <c r="Y36" s="54"/>
      <c r="Z36" s="19">
        <v>24574</v>
      </c>
      <c r="AA36" s="103">
        <v>1</v>
      </c>
      <c r="AB36" s="19">
        <v>48492</v>
      </c>
      <c r="AC36" s="103">
        <v>1</v>
      </c>
      <c r="AD36" s="34"/>
      <c r="AE36" s="54"/>
      <c r="AF36" s="34"/>
      <c r="AG36" s="54"/>
      <c r="AH36" s="19">
        <v>3049</v>
      </c>
      <c r="AI36" s="103">
        <v>1</v>
      </c>
      <c r="AJ36" s="34"/>
      <c r="AK36" s="54"/>
      <c r="AL36" s="34"/>
      <c r="AM36" s="54"/>
      <c r="AN36" s="184">
        <f t="shared" si="0"/>
        <v>334945</v>
      </c>
      <c r="AO36" s="179">
        <f t="shared" si="1"/>
        <v>9</v>
      </c>
      <c r="AP36" s="185">
        <f t="shared" si="2"/>
        <v>86.987856059504267</v>
      </c>
      <c r="AQ36" s="34"/>
      <c r="AR36" s="34"/>
      <c r="AS36" s="34"/>
      <c r="AT36" s="34"/>
      <c r="AU36" s="34"/>
      <c r="AV36" s="34"/>
      <c r="AW36" s="34"/>
      <c r="AX36" s="34"/>
      <c r="AY36" s="19">
        <v>4504</v>
      </c>
      <c r="AZ36" s="19">
        <v>1</v>
      </c>
      <c r="BA36" s="187">
        <f t="shared" si="6"/>
        <v>4504</v>
      </c>
      <c r="BB36" s="192">
        <f t="shared" si="6"/>
        <v>1</v>
      </c>
      <c r="BC36" s="188">
        <f t="shared" si="7"/>
        <v>103.3738811108561</v>
      </c>
      <c r="BD36" s="34"/>
      <c r="BE36" s="34"/>
      <c r="BF36" s="34"/>
      <c r="BG36" s="34"/>
      <c r="BH36" s="34"/>
      <c r="BI36" s="34"/>
      <c r="BJ36" s="34"/>
      <c r="BK36" s="34"/>
      <c r="BL36" s="182"/>
      <c r="BM36" s="178"/>
      <c r="BN36" s="183"/>
      <c r="BO36" s="34"/>
      <c r="BP36" s="161"/>
      <c r="BQ36" s="202">
        <f t="shared" si="3"/>
        <v>339449</v>
      </c>
      <c r="BR36" s="206">
        <f t="shared" si="4"/>
        <v>10</v>
      </c>
      <c r="BS36" s="203">
        <f t="shared" si="5"/>
        <v>87.171197082728781</v>
      </c>
    </row>
    <row r="37" spans="2:71">
      <c r="B37" s="46" t="s">
        <v>273</v>
      </c>
      <c r="C37" s="47" t="s">
        <v>33</v>
      </c>
      <c r="D37" s="34"/>
      <c r="E37" s="54"/>
      <c r="F37" s="19">
        <v>21929</v>
      </c>
      <c r="G37" s="103">
        <v>1</v>
      </c>
      <c r="H37" s="19">
        <v>20382</v>
      </c>
      <c r="I37" s="103">
        <v>1</v>
      </c>
      <c r="J37" s="34"/>
      <c r="K37" s="54"/>
      <c r="L37" s="53"/>
      <c r="M37" s="164"/>
      <c r="N37" s="19">
        <v>137431</v>
      </c>
      <c r="O37" s="103">
        <v>1</v>
      </c>
      <c r="P37" s="34"/>
      <c r="Q37" s="54"/>
      <c r="R37" s="34"/>
      <c r="S37" s="54"/>
      <c r="T37" s="19">
        <v>100051</v>
      </c>
      <c r="U37" s="103">
        <v>2</v>
      </c>
      <c r="V37" s="19">
        <v>147524</v>
      </c>
      <c r="W37" s="103">
        <v>1</v>
      </c>
      <c r="X37" s="34"/>
      <c r="Y37" s="54"/>
      <c r="Z37" s="19">
        <v>28352</v>
      </c>
      <c r="AA37" s="103">
        <v>1</v>
      </c>
      <c r="AB37" s="34"/>
      <c r="AC37" s="54"/>
      <c r="AD37" s="19">
        <v>17212</v>
      </c>
      <c r="AE37" s="103">
        <v>1</v>
      </c>
      <c r="AF37" s="34"/>
      <c r="AG37" s="54"/>
      <c r="AH37" s="19">
        <v>2947</v>
      </c>
      <c r="AI37" s="103">
        <v>1</v>
      </c>
      <c r="AJ37" s="34"/>
      <c r="AK37" s="54"/>
      <c r="AL37" s="34"/>
      <c r="AM37" s="54"/>
      <c r="AN37" s="184">
        <f t="shared" si="0"/>
        <v>475828</v>
      </c>
      <c r="AO37" s="179">
        <f t="shared" si="1"/>
        <v>9</v>
      </c>
      <c r="AP37" s="185">
        <f t="shared" si="2"/>
        <v>142.06153249040887</v>
      </c>
      <c r="AQ37" s="34"/>
      <c r="AR37" s="34"/>
      <c r="AS37" s="34"/>
      <c r="AT37" s="34"/>
      <c r="AU37" s="34"/>
      <c r="AV37" s="34"/>
      <c r="AW37" s="34"/>
      <c r="AX37" s="34"/>
      <c r="AY37" s="19">
        <v>4965</v>
      </c>
      <c r="AZ37" s="19">
        <v>1</v>
      </c>
      <c r="BA37" s="187">
        <f t="shared" si="6"/>
        <v>4965</v>
      </c>
      <c r="BB37" s="192">
        <f t="shared" si="6"/>
        <v>1</v>
      </c>
      <c r="BC37" s="188">
        <f t="shared" ref="BC37:BC53" si="8">SUM(BA37/BA36*100)</f>
        <v>110.23534635879217</v>
      </c>
      <c r="BD37" s="34"/>
      <c r="BE37" s="34"/>
      <c r="BF37" s="34"/>
      <c r="BG37" s="34"/>
      <c r="BH37" s="34"/>
      <c r="BI37" s="34"/>
      <c r="BJ37" s="34"/>
      <c r="BK37" s="34"/>
      <c r="BL37" s="182"/>
      <c r="BM37" s="178"/>
      <c r="BN37" s="183"/>
      <c r="BO37" s="34"/>
      <c r="BP37" s="161"/>
      <c r="BQ37" s="202">
        <f t="shared" si="3"/>
        <v>480793</v>
      </c>
      <c r="BR37" s="206">
        <f t="shared" si="4"/>
        <v>10</v>
      </c>
      <c r="BS37" s="203">
        <f t="shared" ref="BS37:BS53" si="9">SUM(BQ37/BQ36*100)</f>
        <v>141.63924477609302</v>
      </c>
    </row>
    <row r="38" spans="2:71">
      <c r="B38" s="46" t="s">
        <v>274</v>
      </c>
      <c r="C38" s="47" t="s">
        <v>34</v>
      </c>
      <c r="D38" s="34"/>
      <c r="E38" s="54"/>
      <c r="F38" s="19">
        <v>23073</v>
      </c>
      <c r="G38" s="103">
        <v>1</v>
      </c>
      <c r="H38" s="19">
        <v>16673</v>
      </c>
      <c r="I38" s="103">
        <v>1</v>
      </c>
      <c r="J38" s="34"/>
      <c r="K38" s="54"/>
      <c r="L38" s="53"/>
      <c r="M38" s="164"/>
      <c r="N38" s="19">
        <v>151055</v>
      </c>
      <c r="O38" s="103">
        <v>1</v>
      </c>
      <c r="P38" s="34"/>
      <c r="Q38" s="54"/>
      <c r="R38" s="34"/>
      <c r="S38" s="54"/>
      <c r="T38" s="19">
        <v>134779</v>
      </c>
      <c r="U38" s="103">
        <v>2</v>
      </c>
      <c r="V38" s="19">
        <v>128318</v>
      </c>
      <c r="W38" s="103">
        <v>1</v>
      </c>
      <c r="X38" s="34"/>
      <c r="Y38" s="54"/>
      <c r="Z38" s="19">
        <v>30056</v>
      </c>
      <c r="AA38" s="103">
        <v>1</v>
      </c>
      <c r="AB38" s="34"/>
      <c r="AC38" s="54"/>
      <c r="AD38" s="19">
        <v>14224</v>
      </c>
      <c r="AE38" s="103">
        <v>1</v>
      </c>
      <c r="AF38" s="34"/>
      <c r="AG38" s="54"/>
      <c r="AH38" s="19">
        <v>3595</v>
      </c>
      <c r="AI38" s="103">
        <v>1</v>
      </c>
      <c r="AJ38" s="34"/>
      <c r="AK38" s="54"/>
      <c r="AL38" s="34"/>
      <c r="AM38" s="54"/>
      <c r="AN38" s="184">
        <f t="shared" si="0"/>
        <v>501773</v>
      </c>
      <c r="AO38" s="179">
        <f t="shared" si="1"/>
        <v>9</v>
      </c>
      <c r="AP38" s="185">
        <f t="shared" si="2"/>
        <v>105.45260051951546</v>
      </c>
      <c r="AQ38" s="34"/>
      <c r="AR38" s="34"/>
      <c r="AS38" s="34"/>
      <c r="AT38" s="34"/>
      <c r="AU38" s="34"/>
      <c r="AV38" s="34"/>
      <c r="AW38" s="34"/>
      <c r="AX38" s="34"/>
      <c r="AY38" s="19">
        <v>5316</v>
      </c>
      <c r="AZ38" s="19">
        <v>1</v>
      </c>
      <c r="BA38" s="187">
        <f t="shared" si="6"/>
        <v>5316</v>
      </c>
      <c r="BB38" s="192">
        <f t="shared" si="6"/>
        <v>1</v>
      </c>
      <c r="BC38" s="188">
        <f t="shared" si="8"/>
        <v>107.06948640483385</v>
      </c>
      <c r="BD38" s="34"/>
      <c r="BE38" s="34"/>
      <c r="BF38" s="34"/>
      <c r="BG38" s="34"/>
      <c r="BH38" s="34"/>
      <c r="BI38" s="34"/>
      <c r="BJ38" s="34"/>
      <c r="BK38" s="34"/>
      <c r="BL38" s="182"/>
      <c r="BM38" s="178"/>
      <c r="BN38" s="183"/>
      <c r="BO38" s="34"/>
      <c r="BP38" s="161"/>
      <c r="BQ38" s="202">
        <f t="shared" si="3"/>
        <v>507089</v>
      </c>
      <c r="BR38" s="206">
        <f t="shared" si="4"/>
        <v>10</v>
      </c>
      <c r="BS38" s="203">
        <f t="shared" si="9"/>
        <v>105.46929759792675</v>
      </c>
    </row>
    <row r="39" spans="2:71">
      <c r="B39" s="46" t="s">
        <v>275</v>
      </c>
      <c r="C39" s="47" t="s">
        <v>35</v>
      </c>
      <c r="D39" s="34"/>
      <c r="E39" s="54"/>
      <c r="F39" s="19">
        <v>24789</v>
      </c>
      <c r="G39" s="103">
        <v>1</v>
      </c>
      <c r="H39" s="19">
        <v>16970</v>
      </c>
      <c r="I39" s="103">
        <v>1</v>
      </c>
      <c r="J39" s="34"/>
      <c r="K39" s="54"/>
      <c r="L39" s="53"/>
      <c r="M39" s="164"/>
      <c r="N39" s="19">
        <v>160134</v>
      </c>
      <c r="O39" s="103">
        <v>1</v>
      </c>
      <c r="P39" s="19">
        <v>27583</v>
      </c>
      <c r="Q39" s="103">
        <v>1</v>
      </c>
      <c r="R39" s="34"/>
      <c r="S39" s="54"/>
      <c r="T39" s="19">
        <v>253277</v>
      </c>
      <c r="U39" s="103">
        <v>2</v>
      </c>
      <c r="V39" s="19">
        <v>133820</v>
      </c>
      <c r="W39" s="103">
        <v>1</v>
      </c>
      <c r="X39" s="34"/>
      <c r="Y39" s="54"/>
      <c r="Z39" s="19">
        <v>31005</v>
      </c>
      <c r="AA39" s="103">
        <v>1</v>
      </c>
      <c r="AB39" s="34"/>
      <c r="AC39" s="54"/>
      <c r="AD39" s="19">
        <v>10823</v>
      </c>
      <c r="AE39" s="103">
        <v>1</v>
      </c>
      <c r="AF39" s="34"/>
      <c r="AG39" s="54"/>
      <c r="AH39" s="19">
        <v>4575</v>
      </c>
      <c r="AI39" s="103">
        <v>1</v>
      </c>
      <c r="AJ39" s="34"/>
      <c r="AK39" s="54"/>
      <c r="AL39" s="34"/>
      <c r="AM39" s="54"/>
      <c r="AN39" s="184">
        <f t="shared" si="0"/>
        <v>662976</v>
      </c>
      <c r="AO39" s="179">
        <f t="shared" si="1"/>
        <v>10</v>
      </c>
      <c r="AP39" s="185">
        <f t="shared" si="2"/>
        <v>132.12667879698589</v>
      </c>
      <c r="AQ39" s="34"/>
      <c r="AR39" s="34"/>
      <c r="AS39" s="34"/>
      <c r="AT39" s="34"/>
      <c r="AU39" s="34"/>
      <c r="AV39" s="34"/>
      <c r="AW39" s="19">
        <v>24573</v>
      </c>
      <c r="AX39" s="19">
        <v>1</v>
      </c>
      <c r="AY39" s="19">
        <v>4247</v>
      </c>
      <c r="AZ39" s="19">
        <v>1</v>
      </c>
      <c r="BA39" s="187">
        <f t="shared" si="6"/>
        <v>28820</v>
      </c>
      <c r="BB39" s="192">
        <f t="shared" si="6"/>
        <v>2</v>
      </c>
      <c r="BC39" s="188">
        <f t="shared" si="8"/>
        <v>542.13694507148227</v>
      </c>
      <c r="BD39" s="34"/>
      <c r="BE39" s="34"/>
      <c r="BF39" s="34"/>
      <c r="BG39" s="34"/>
      <c r="BH39" s="34"/>
      <c r="BI39" s="34"/>
      <c r="BJ39" s="19">
        <v>33107</v>
      </c>
      <c r="BK39" s="19">
        <v>1</v>
      </c>
      <c r="BL39" s="195">
        <f>+BD39+BF39+BH39+BJ39</f>
        <v>33107</v>
      </c>
      <c r="BM39" s="197">
        <f>+BE39+BG39+BI39+BK39</f>
        <v>1</v>
      </c>
      <c r="BN39" s="196"/>
      <c r="BO39" s="34"/>
      <c r="BP39" s="161"/>
      <c r="BQ39" s="202">
        <f t="shared" si="3"/>
        <v>724903</v>
      </c>
      <c r="BR39" s="206">
        <f t="shared" si="4"/>
        <v>13</v>
      </c>
      <c r="BS39" s="203">
        <f t="shared" si="9"/>
        <v>142.95380100929029</v>
      </c>
    </row>
    <row r="40" spans="2:71">
      <c r="B40" s="46" t="s">
        <v>276</v>
      </c>
      <c r="C40" s="48" t="s">
        <v>36</v>
      </c>
      <c r="D40" s="19">
        <v>14871</v>
      </c>
      <c r="E40" s="103">
        <v>1</v>
      </c>
      <c r="F40" s="19">
        <v>26398</v>
      </c>
      <c r="G40" s="103">
        <v>1</v>
      </c>
      <c r="H40" s="19">
        <v>5417</v>
      </c>
      <c r="I40" s="103">
        <v>1</v>
      </c>
      <c r="J40" s="19">
        <v>11248</v>
      </c>
      <c r="K40" s="103">
        <v>1</v>
      </c>
      <c r="L40" s="53"/>
      <c r="M40" s="164"/>
      <c r="N40" s="19">
        <v>163057</v>
      </c>
      <c r="O40" s="103">
        <v>1</v>
      </c>
      <c r="P40" s="19">
        <v>37170</v>
      </c>
      <c r="Q40" s="103">
        <v>1</v>
      </c>
      <c r="R40" s="34"/>
      <c r="S40" s="54"/>
      <c r="T40" s="19">
        <v>275758</v>
      </c>
      <c r="U40" s="103">
        <v>2</v>
      </c>
      <c r="V40" s="19">
        <v>145546</v>
      </c>
      <c r="W40" s="103">
        <v>1</v>
      </c>
      <c r="X40" s="34"/>
      <c r="Y40" s="54"/>
      <c r="Z40" s="19">
        <v>30727</v>
      </c>
      <c r="AA40" s="103">
        <v>1</v>
      </c>
      <c r="AB40" s="34"/>
      <c r="AC40" s="54"/>
      <c r="AD40" s="34"/>
      <c r="AE40" s="171"/>
      <c r="AF40" s="49"/>
      <c r="AG40" s="171"/>
      <c r="AH40" s="19">
        <v>5986</v>
      </c>
      <c r="AI40" s="103">
        <v>1</v>
      </c>
      <c r="AJ40" s="34"/>
      <c r="AK40" s="54"/>
      <c r="AL40" s="34"/>
      <c r="AM40" s="54"/>
      <c r="AN40" s="184">
        <f t="shared" si="0"/>
        <v>716178</v>
      </c>
      <c r="AO40" s="179">
        <f t="shared" si="1"/>
        <v>11</v>
      </c>
      <c r="AP40" s="185">
        <f t="shared" si="2"/>
        <v>108.02472487691863</v>
      </c>
      <c r="AQ40" s="34"/>
      <c r="AR40" s="34"/>
      <c r="AS40" s="19">
        <v>36167</v>
      </c>
      <c r="AT40" s="19">
        <v>1</v>
      </c>
      <c r="AU40" s="34"/>
      <c r="AV40" s="34"/>
      <c r="AW40" s="34"/>
      <c r="AX40" s="34"/>
      <c r="AY40" s="19">
        <v>3253</v>
      </c>
      <c r="AZ40" s="19">
        <v>1</v>
      </c>
      <c r="BA40" s="187">
        <f t="shared" si="6"/>
        <v>39420</v>
      </c>
      <c r="BB40" s="192">
        <f t="shared" si="6"/>
        <v>2</v>
      </c>
      <c r="BC40" s="188">
        <f t="shared" si="8"/>
        <v>136.7800138792505</v>
      </c>
      <c r="BD40" s="34"/>
      <c r="BE40" s="34"/>
      <c r="BF40" s="19">
        <v>41378</v>
      </c>
      <c r="BG40" s="19">
        <v>1</v>
      </c>
      <c r="BH40" s="34"/>
      <c r="BI40" s="34"/>
      <c r="BJ40" s="34"/>
      <c r="BK40" s="34"/>
      <c r="BL40" s="195">
        <f t="shared" ref="BL40:BL53" si="10">+BD40+BF40+BH40+BJ40</f>
        <v>41378</v>
      </c>
      <c r="BM40" s="197">
        <f t="shared" ref="BM40:BM53" si="11">+BE40+BG40+BI40+BK40</f>
        <v>1</v>
      </c>
      <c r="BN40" s="196">
        <f t="shared" ref="BN40:BN53" si="12">SUM(BL40/BL39*100)</f>
        <v>124.9826320717673</v>
      </c>
      <c r="BO40" s="34"/>
      <c r="BP40" s="161"/>
      <c r="BQ40" s="202">
        <f t="shared" si="3"/>
        <v>796976</v>
      </c>
      <c r="BR40" s="206">
        <f t="shared" si="4"/>
        <v>14</v>
      </c>
      <c r="BS40" s="203">
        <f t="shared" si="9"/>
        <v>109.94243367733338</v>
      </c>
    </row>
    <row r="41" spans="2:71">
      <c r="B41" s="46" t="s">
        <v>277</v>
      </c>
      <c r="C41" s="48" t="s">
        <v>37</v>
      </c>
      <c r="D41" s="19">
        <v>14223</v>
      </c>
      <c r="E41" s="103">
        <v>1</v>
      </c>
      <c r="F41" s="19">
        <v>26848</v>
      </c>
      <c r="G41" s="103">
        <v>1</v>
      </c>
      <c r="H41" s="34"/>
      <c r="I41" s="54"/>
      <c r="J41" s="19">
        <v>12600</v>
      </c>
      <c r="K41" s="103">
        <v>1</v>
      </c>
      <c r="L41" s="53"/>
      <c r="M41" s="164"/>
      <c r="N41" s="19">
        <v>150042</v>
      </c>
      <c r="O41" s="103">
        <v>1</v>
      </c>
      <c r="P41" s="19">
        <v>31295</v>
      </c>
      <c r="Q41" s="103">
        <v>1</v>
      </c>
      <c r="R41" s="34"/>
      <c r="S41" s="54"/>
      <c r="T41" s="19">
        <v>237175</v>
      </c>
      <c r="U41" s="103">
        <v>2</v>
      </c>
      <c r="V41" s="19">
        <v>119749</v>
      </c>
      <c r="W41" s="103">
        <v>1</v>
      </c>
      <c r="X41" s="34"/>
      <c r="Y41" s="54"/>
      <c r="Z41" s="19">
        <v>25930</v>
      </c>
      <c r="AA41" s="103">
        <v>1</v>
      </c>
      <c r="AB41" s="34"/>
      <c r="AC41" s="54"/>
      <c r="AD41" s="34"/>
      <c r="AE41" s="171"/>
      <c r="AF41" s="49"/>
      <c r="AG41" s="171"/>
      <c r="AH41" s="19">
        <v>5394</v>
      </c>
      <c r="AI41" s="103">
        <v>1</v>
      </c>
      <c r="AJ41" s="34"/>
      <c r="AK41" s="54"/>
      <c r="AL41" s="34"/>
      <c r="AM41" s="54"/>
      <c r="AN41" s="184">
        <f t="shared" si="0"/>
        <v>623256</v>
      </c>
      <c r="AO41" s="179">
        <f t="shared" si="1"/>
        <v>10</v>
      </c>
      <c r="AP41" s="185">
        <f t="shared" si="2"/>
        <v>87.025292594857703</v>
      </c>
      <c r="AQ41" s="34"/>
      <c r="AR41" s="34"/>
      <c r="AS41" s="19">
        <v>31629</v>
      </c>
      <c r="AT41" s="19">
        <v>1</v>
      </c>
      <c r="AU41" s="34"/>
      <c r="AV41" s="34"/>
      <c r="AW41" s="34"/>
      <c r="AX41" s="34"/>
      <c r="AY41" s="19">
        <v>2785</v>
      </c>
      <c r="AZ41" s="19">
        <v>1</v>
      </c>
      <c r="BA41" s="187">
        <f t="shared" si="6"/>
        <v>34414</v>
      </c>
      <c r="BB41" s="192">
        <f t="shared" si="6"/>
        <v>2</v>
      </c>
      <c r="BC41" s="188">
        <f t="shared" si="8"/>
        <v>87.300862506341957</v>
      </c>
      <c r="BD41" s="34"/>
      <c r="BE41" s="34"/>
      <c r="BF41" s="19">
        <v>31786</v>
      </c>
      <c r="BG41" s="19">
        <v>1</v>
      </c>
      <c r="BH41" s="34"/>
      <c r="BI41" s="34"/>
      <c r="BJ41" s="34"/>
      <c r="BK41" s="34"/>
      <c r="BL41" s="195">
        <f t="shared" si="10"/>
        <v>31786</v>
      </c>
      <c r="BM41" s="197">
        <f t="shared" si="11"/>
        <v>1</v>
      </c>
      <c r="BN41" s="196">
        <f t="shared" si="12"/>
        <v>76.818599255643093</v>
      </c>
      <c r="BO41" s="34"/>
      <c r="BP41" s="161"/>
      <c r="BQ41" s="202">
        <f t="shared" si="3"/>
        <v>689456</v>
      </c>
      <c r="BR41" s="206">
        <f t="shared" si="4"/>
        <v>13</v>
      </c>
      <c r="BS41" s="203">
        <f t="shared" si="9"/>
        <v>86.509004035253255</v>
      </c>
    </row>
    <row r="42" spans="2:71">
      <c r="B42" s="46" t="s">
        <v>278</v>
      </c>
      <c r="C42" s="48" t="s">
        <v>38</v>
      </c>
      <c r="D42" s="19">
        <v>22167</v>
      </c>
      <c r="E42" s="103">
        <v>1</v>
      </c>
      <c r="F42" s="19">
        <v>30156</v>
      </c>
      <c r="G42" s="103">
        <v>1</v>
      </c>
      <c r="H42" s="34"/>
      <c r="I42" s="54"/>
      <c r="J42" s="19">
        <v>14040</v>
      </c>
      <c r="K42" s="103">
        <v>1</v>
      </c>
      <c r="L42" s="53"/>
      <c r="M42" s="164"/>
      <c r="N42" s="19">
        <v>164572</v>
      </c>
      <c r="O42" s="103">
        <v>1</v>
      </c>
      <c r="P42" s="19">
        <v>31605</v>
      </c>
      <c r="Q42" s="103">
        <v>1</v>
      </c>
      <c r="R42" s="34"/>
      <c r="S42" s="54"/>
      <c r="T42" s="19">
        <v>247608</v>
      </c>
      <c r="U42" s="103">
        <v>2</v>
      </c>
      <c r="V42" s="19">
        <v>168590</v>
      </c>
      <c r="W42" s="103">
        <v>1</v>
      </c>
      <c r="X42" s="34"/>
      <c r="Y42" s="54"/>
      <c r="Z42" s="19">
        <v>24538</v>
      </c>
      <c r="AA42" s="103">
        <v>1</v>
      </c>
      <c r="AB42" s="34"/>
      <c r="AC42" s="54"/>
      <c r="AD42" s="34"/>
      <c r="AE42" s="171"/>
      <c r="AF42" s="49"/>
      <c r="AG42" s="171"/>
      <c r="AH42" s="19">
        <v>5544</v>
      </c>
      <c r="AI42" s="103">
        <v>1</v>
      </c>
      <c r="AJ42" s="34"/>
      <c r="AK42" s="54"/>
      <c r="AL42" s="34"/>
      <c r="AM42" s="54"/>
      <c r="AN42" s="184">
        <f t="shared" si="0"/>
        <v>708820</v>
      </c>
      <c r="AO42" s="179">
        <f t="shared" si="1"/>
        <v>10</v>
      </c>
      <c r="AP42" s="185">
        <f t="shared" si="2"/>
        <v>113.7285481407319</v>
      </c>
      <c r="AQ42" s="34"/>
      <c r="AR42" s="34"/>
      <c r="AS42" s="19">
        <v>42164</v>
      </c>
      <c r="AT42" s="19">
        <v>1</v>
      </c>
      <c r="AU42" s="34"/>
      <c r="AV42" s="34"/>
      <c r="AW42" s="34"/>
      <c r="AX42" s="34"/>
      <c r="AY42" s="19">
        <v>107</v>
      </c>
      <c r="AZ42" s="19">
        <v>1</v>
      </c>
      <c r="BA42" s="187">
        <f t="shared" si="6"/>
        <v>42271</v>
      </c>
      <c r="BB42" s="192">
        <f t="shared" si="6"/>
        <v>2</v>
      </c>
      <c r="BC42" s="188">
        <f t="shared" si="8"/>
        <v>122.83082466438077</v>
      </c>
      <c r="BD42" s="34"/>
      <c r="BE42" s="34"/>
      <c r="BF42" s="19">
        <v>19428</v>
      </c>
      <c r="BG42" s="19">
        <v>1</v>
      </c>
      <c r="BH42" s="34"/>
      <c r="BI42" s="34"/>
      <c r="BJ42" s="34"/>
      <c r="BK42" s="34"/>
      <c r="BL42" s="195">
        <f t="shared" si="10"/>
        <v>19428</v>
      </c>
      <c r="BM42" s="197">
        <f t="shared" si="11"/>
        <v>1</v>
      </c>
      <c r="BN42" s="196">
        <f t="shared" si="12"/>
        <v>61.121248348329452</v>
      </c>
      <c r="BO42" s="34"/>
      <c r="BP42" s="161"/>
      <c r="BQ42" s="202">
        <f t="shared" si="3"/>
        <v>770519</v>
      </c>
      <c r="BR42" s="206">
        <f t="shared" si="4"/>
        <v>13</v>
      </c>
      <c r="BS42" s="203">
        <f t="shared" si="9"/>
        <v>111.75753057483003</v>
      </c>
    </row>
    <row r="43" spans="2:71">
      <c r="B43" s="46" t="s">
        <v>279</v>
      </c>
      <c r="C43" s="48" t="s">
        <v>39</v>
      </c>
      <c r="D43" s="19">
        <v>36381</v>
      </c>
      <c r="E43" s="103">
        <v>1</v>
      </c>
      <c r="F43" s="19">
        <v>40027</v>
      </c>
      <c r="G43" s="103">
        <v>1</v>
      </c>
      <c r="H43" s="19">
        <v>5934</v>
      </c>
      <c r="I43" s="103">
        <v>1</v>
      </c>
      <c r="J43" s="19">
        <v>13187</v>
      </c>
      <c r="K43" s="103">
        <v>1</v>
      </c>
      <c r="L43" s="53"/>
      <c r="M43" s="164"/>
      <c r="N43" s="19">
        <v>207280</v>
      </c>
      <c r="O43" s="103">
        <v>1</v>
      </c>
      <c r="P43" s="19">
        <v>35086</v>
      </c>
      <c r="Q43" s="103">
        <v>1</v>
      </c>
      <c r="R43" s="34"/>
      <c r="S43" s="54"/>
      <c r="T43" s="19">
        <v>259251</v>
      </c>
      <c r="U43" s="103">
        <v>2</v>
      </c>
      <c r="V43" s="19">
        <v>190529</v>
      </c>
      <c r="W43" s="103">
        <v>1</v>
      </c>
      <c r="X43" s="34"/>
      <c r="Y43" s="54"/>
      <c r="Z43" s="19">
        <v>29014</v>
      </c>
      <c r="AA43" s="103">
        <v>1</v>
      </c>
      <c r="AB43" s="19">
        <v>224</v>
      </c>
      <c r="AC43" s="103">
        <v>1</v>
      </c>
      <c r="AD43" s="49"/>
      <c r="AE43" s="171"/>
      <c r="AF43" s="49"/>
      <c r="AG43" s="171"/>
      <c r="AH43" s="19">
        <v>7212</v>
      </c>
      <c r="AI43" s="103">
        <v>1</v>
      </c>
      <c r="AJ43" s="19">
        <v>482</v>
      </c>
      <c r="AK43" s="103">
        <v>1</v>
      </c>
      <c r="AL43" s="34"/>
      <c r="AM43" s="54"/>
      <c r="AN43" s="184">
        <f t="shared" si="0"/>
        <v>824607</v>
      </c>
      <c r="AO43" s="179">
        <f t="shared" si="1"/>
        <v>13</v>
      </c>
      <c r="AP43" s="185">
        <f t="shared" si="2"/>
        <v>116.33517677266443</v>
      </c>
      <c r="AQ43" s="34"/>
      <c r="AR43" s="34"/>
      <c r="AS43" s="19">
        <v>36086</v>
      </c>
      <c r="AT43" s="19">
        <v>1</v>
      </c>
      <c r="AU43" s="34"/>
      <c r="AV43" s="34"/>
      <c r="AW43" s="34"/>
      <c r="AX43" s="34"/>
      <c r="AY43" s="34"/>
      <c r="AZ43" s="34"/>
      <c r="BA43" s="187">
        <f t="shared" si="6"/>
        <v>36086</v>
      </c>
      <c r="BB43" s="192">
        <f t="shared" si="6"/>
        <v>1</v>
      </c>
      <c r="BC43" s="188">
        <f t="shared" si="8"/>
        <v>85.368219346596959</v>
      </c>
      <c r="BD43" s="34"/>
      <c r="BE43" s="34"/>
      <c r="BF43" s="19">
        <v>22692</v>
      </c>
      <c r="BG43" s="19">
        <v>1</v>
      </c>
      <c r="BH43" s="34"/>
      <c r="BI43" s="34"/>
      <c r="BJ43" s="34"/>
      <c r="BK43" s="34"/>
      <c r="BL43" s="195">
        <f t="shared" si="10"/>
        <v>22692</v>
      </c>
      <c r="BM43" s="197">
        <f t="shared" si="11"/>
        <v>1</v>
      </c>
      <c r="BN43" s="196">
        <f t="shared" si="12"/>
        <v>116.80049413218036</v>
      </c>
      <c r="BO43" s="34"/>
      <c r="BP43" s="161"/>
      <c r="BQ43" s="202">
        <f t="shared" si="3"/>
        <v>883385</v>
      </c>
      <c r="BR43" s="206">
        <f t="shared" si="4"/>
        <v>15</v>
      </c>
      <c r="BS43" s="203">
        <f t="shared" si="9"/>
        <v>114.64804891248626</v>
      </c>
    </row>
    <row r="44" spans="2:71">
      <c r="B44" s="46" t="s">
        <v>280</v>
      </c>
      <c r="C44" s="48" t="s">
        <v>40</v>
      </c>
      <c r="D44" s="19">
        <v>31380</v>
      </c>
      <c r="E44" s="103">
        <v>1</v>
      </c>
      <c r="F44" s="19">
        <v>37044</v>
      </c>
      <c r="G44" s="103">
        <v>1</v>
      </c>
      <c r="H44" s="19">
        <v>566</v>
      </c>
      <c r="I44" s="103">
        <v>1</v>
      </c>
      <c r="J44" s="19">
        <v>9222</v>
      </c>
      <c r="K44" s="103">
        <v>1</v>
      </c>
      <c r="L44" s="53"/>
      <c r="M44" s="164"/>
      <c r="N44" s="19">
        <v>279051</v>
      </c>
      <c r="O44" s="103">
        <v>1</v>
      </c>
      <c r="P44" s="19">
        <v>20905</v>
      </c>
      <c r="Q44" s="103">
        <v>1</v>
      </c>
      <c r="R44" s="34"/>
      <c r="S44" s="54"/>
      <c r="T44" s="19">
        <v>288438</v>
      </c>
      <c r="U44" s="103">
        <v>2</v>
      </c>
      <c r="V44" s="19">
        <v>144638</v>
      </c>
      <c r="W44" s="103">
        <v>1</v>
      </c>
      <c r="X44" s="34"/>
      <c r="Y44" s="54"/>
      <c r="Z44" s="19">
        <v>25132</v>
      </c>
      <c r="AA44" s="103">
        <v>1</v>
      </c>
      <c r="AB44" s="27"/>
      <c r="AC44" s="170"/>
      <c r="AD44" s="49"/>
      <c r="AE44" s="171"/>
      <c r="AF44" s="49"/>
      <c r="AG44" s="171"/>
      <c r="AH44" s="19">
        <v>6277</v>
      </c>
      <c r="AI44" s="103">
        <v>1</v>
      </c>
      <c r="AJ44" s="19">
        <v>214</v>
      </c>
      <c r="AK44" s="103">
        <v>1</v>
      </c>
      <c r="AL44" s="34"/>
      <c r="AM44" s="54"/>
      <c r="AN44" s="184">
        <f t="shared" si="0"/>
        <v>842867</v>
      </c>
      <c r="AO44" s="179">
        <f t="shared" si="1"/>
        <v>12</v>
      </c>
      <c r="AP44" s="185">
        <f t="shared" si="2"/>
        <v>102.21438818734259</v>
      </c>
      <c r="AQ44" s="34"/>
      <c r="AR44" s="34"/>
      <c r="AS44" s="19">
        <v>8168</v>
      </c>
      <c r="AT44" s="19">
        <v>1</v>
      </c>
      <c r="AU44" s="34"/>
      <c r="AV44" s="34"/>
      <c r="AW44" s="34"/>
      <c r="AX44" s="34"/>
      <c r="AY44" s="34"/>
      <c r="AZ44" s="34"/>
      <c r="BA44" s="187">
        <f t="shared" si="6"/>
        <v>8168</v>
      </c>
      <c r="BB44" s="192">
        <f t="shared" si="6"/>
        <v>1</v>
      </c>
      <c r="BC44" s="188">
        <f t="shared" si="8"/>
        <v>22.6348168264701</v>
      </c>
      <c r="BD44" s="34"/>
      <c r="BE44" s="34"/>
      <c r="BF44" s="19">
        <v>6378</v>
      </c>
      <c r="BG44" s="19">
        <v>1</v>
      </c>
      <c r="BH44" s="34"/>
      <c r="BI44" s="34"/>
      <c r="BJ44" s="34"/>
      <c r="BK44" s="34"/>
      <c r="BL44" s="195">
        <f t="shared" si="10"/>
        <v>6378</v>
      </c>
      <c r="BM44" s="197">
        <f t="shared" si="11"/>
        <v>1</v>
      </c>
      <c r="BN44" s="196">
        <f t="shared" si="12"/>
        <v>28.106821787414066</v>
      </c>
      <c r="BO44" s="34"/>
      <c r="BP44" s="161"/>
      <c r="BQ44" s="202">
        <f t="shared" si="3"/>
        <v>857413</v>
      </c>
      <c r="BR44" s="206">
        <f t="shared" si="4"/>
        <v>14</v>
      </c>
      <c r="BS44" s="203">
        <f t="shared" si="9"/>
        <v>97.059945550354598</v>
      </c>
    </row>
    <row r="45" spans="2:71">
      <c r="B45" s="46" t="s">
        <v>281</v>
      </c>
      <c r="C45" s="48" t="s">
        <v>41</v>
      </c>
      <c r="D45" s="19">
        <v>38849</v>
      </c>
      <c r="E45" s="103">
        <v>1</v>
      </c>
      <c r="F45" s="19">
        <v>45648</v>
      </c>
      <c r="G45" s="103">
        <v>1</v>
      </c>
      <c r="H45" s="19">
        <v>1296</v>
      </c>
      <c r="I45" s="103">
        <v>1</v>
      </c>
      <c r="J45" s="19">
        <v>6456</v>
      </c>
      <c r="K45" s="103">
        <v>1</v>
      </c>
      <c r="L45" s="53"/>
      <c r="M45" s="164"/>
      <c r="N45" s="19">
        <v>304662</v>
      </c>
      <c r="O45" s="103">
        <v>1</v>
      </c>
      <c r="P45" s="19">
        <v>27041</v>
      </c>
      <c r="Q45" s="103">
        <v>1</v>
      </c>
      <c r="R45" s="34"/>
      <c r="S45" s="54"/>
      <c r="T45" s="19">
        <v>395742</v>
      </c>
      <c r="U45" s="103">
        <v>2</v>
      </c>
      <c r="V45" s="19">
        <v>174015</v>
      </c>
      <c r="W45" s="103">
        <v>1</v>
      </c>
      <c r="X45" s="34"/>
      <c r="Y45" s="54"/>
      <c r="Z45" s="19">
        <v>22906</v>
      </c>
      <c r="AA45" s="103">
        <v>1</v>
      </c>
      <c r="AB45" s="19">
        <v>22879</v>
      </c>
      <c r="AC45" s="103">
        <v>1</v>
      </c>
      <c r="AD45" s="49"/>
      <c r="AE45" s="171"/>
      <c r="AF45" s="49"/>
      <c r="AG45" s="171"/>
      <c r="AH45" s="19">
        <v>10195</v>
      </c>
      <c r="AI45" s="103">
        <v>1</v>
      </c>
      <c r="AJ45" s="34"/>
      <c r="AK45" s="54"/>
      <c r="AL45" s="19">
        <v>40323</v>
      </c>
      <c r="AM45" s="103">
        <v>1</v>
      </c>
      <c r="AN45" s="184">
        <f t="shared" si="0"/>
        <v>1090012</v>
      </c>
      <c r="AO45" s="179">
        <f t="shared" si="1"/>
        <v>13</v>
      </c>
      <c r="AP45" s="185">
        <f t="shared" si="2"/>
        <v>129.3219452179288</v>
      </c>
      <c r="AQ45" s="34"/>
      <c r="AR45" s="34"/>
      <c r="AS45" s="19">
        <v>19238</v>
      </c>
      <c r="AT45" s="19">
        <v>1</v>
      </c>
      <c r="AU45" s="19">
        <v>41798</v>
      </c>
      <c r="AV45" s="19">
        <v>1</v>
      </c>
      <c r="AW45" s="34"/>
      <c r="AX45" s="34"/>
      <c r="AY45" s="34"/>
      <c r="AZ45" s="34"/>
      <c r="BA45" s="187">
        <f t="shared" si="6"/>
        <v>61036</v>
      </c>
      <c r="BB45" s="192">
        <f t="shared" si="6"/>
        <v>2</v>
      </c>
      <c r="BC45" s="188">
        <f t="shared" si="8"/>
        <v>747.25759059745349</v>
      </c>
      <c r="BD45" s="34"/>
      <c r="BE45" s="34"/>
      <c r="BF45" s="19">
        <v>14115</v>
      </c>
      <c r="BG45" s="19">
        <v>1</v>
      </c>
      <c r="BH45" s="19">
        <v>10464</v>
      </c>
      <c r="BI45" s="19">
        <v>1</v>
      </c>
      <c r="BJ45" s="34"/>
      <c r="BK45" s="34"/>
      <c r="BL45" s="195">
        <f t="shared" si="10"/>
        <v>24579</v>
      </c>
      <c r="BM45" s="197">
        <f t="shared" si="11"/>
        <v>2</v>
      </c>
      <c r="BN45" s="196">
        <f t="shared" si="12"/>
        <v>385.37158984007527</v>
      </c>
      <c r="BO45" s="19">
        <v>9676</v>
      </c>
      <c r="BP45" s="162">
        <v>1</v>
      </c>
      <c r="BQ45" s="202">
        <f t="shared" si="3"/>
        <v>1175627</v>
      </c>
      <c r="BR45" s="206">
        <f t="shared" si="4"/>
        <v>17</v>
      </c>
      <c r="BS45" s="203">
        <f t="shared" si="9"/>
        <v>137.11326980113435</v>
      </c>
    </row>
    <row r="46" spans="2:71">
      <c r="B46" s="46" t="s">
        <v>282</v>
      </c>
      <c r="C46" s="47" t="s">
        <v>42</v>
      </c>
      <c r="D46" s="34"/>
      <c r="E46" s="54"/>
      <c r="F46" s="34"/>
      <c r="G46" s="54"/>
      <c r="H46" s="34"/>
      <c r="I46" s="54"/>
      <c r="J46" s="34"/>
      <c r="K46" s="54"/>
      <c r="L46" s="41">
        <v>78262</v>
      </c>
      <c r="M46" s="110">
        <v>4</v>
      </c>
      <c r="N46" s="34"/>
      <c r="O46" s="54"/>
      <c r="P46" s="34"/>
      <c r="Q46" s="54"/>
      <c r="R46" s="41">
        <v>332224</v>
      </c>
      <c r="S46" s="110">
        <v>2</v>
      </c>
      <c r="T46" s="19">
        <v>457468</v>
      </c>
      <c r="U46" s="103">
        <v>2</v>
      </c>
      <c r="V46" s="19">
        <v>202790</v>
      </c>
      <c r="W46" s="103">
        <v>1</v>
      </c>
      <c r="X46" s="41">
        <v>206140</v>
      </c>
      <c r="Y46" s="110">
        <v>4</v>
      </c>
      <c r="Z46" s="172"/>
      <c r="AA46" s="173"/>
      <c r="AB46" s="172"/>
      <c r="AC46" s="173"/>
      <c r="AD46" s="172"/>
      <c r="AE46" s="173"/>
      <c r="AF46" s="172"/>
      <c r="AG46" s="173"/>
      <c r="AH46" s="172"/>
      <c r="AI46" s="173"/>
      <c r="AJ46" s="172"/>
      <c r="AK46" s="173"/>
      <c r="AL46" s="172"/>
      <c r="AM46" s="173"/>
      <c r="AN46" s="184">
        <f t="shared" si="0"/>
        <v>1276884</v>
      </c>
      <c r="AO46" s="179">
        <f t="shared" si="1"/>
        <v>13</v>
      </c>
      <c r="AP46" s="185">
        <f t="shared" si="2"/>
        <v>117.14403144185567</v>
      </c>
      <c r="AQ46" s="34"/>
      <c r="AR46" s="34"/>
      <c r="AS46" s="19">
        <v>207</v>
      </c>
      <c r="AT46" s="19">
        <v>1</v>
      </c>
      <c r="AU46" s="19">
        <v>138266</v>
      </c>
      <c r="AV46" s="19">
        <v>1</v>
      </c>
      <c r="AW46" s="34"/>
      <c r="AX46" s="34"/>
      <c r="AY46" s="34"/>
      <c r="AZ46" s="34"/>
      <c r="BA46" s="187">
        <f t="shared" si="6"/>
        <v>138473</v>
      </c>
      <c r="BB46" s="192">
        <f t="shared" si="6"/>
        <v>2</v>
      </c>
      <c r="BC46" s="188">
        <f t="shared" si="8"/>
        <v>226.87102693492366</v>
      </c>
      <c r="BD46" s="34"/>
      <c r="BE46" s="34"/>
      <c r="BF46" s="19">
        <v>13747</v>
      </c>
      <c r="BG46" s="19">
        <v>1</v>
      </c>
      <c r="BH46" s="19">
        <v>77362</v>
      </c>
      <c r="BI46" s="19">
        <v>1</v>
      </c>
      <c r="BJ46" s="34"/>
      <c r="BK46" s="34"/>
      <c r="BL46" s="195">
        <f t="shared" si="10"/>
        <v>91109</v>
      </c>
      <c r="BM46" s="197">
        <f t="shared" si="11"/>
        <v>2</v>
      </c>
      <c r="BN46" s="196">
        <f t="shared" si="12"/>
        <v>370.6782212457789</v>
      </c>
      <c r="BO46" s="19">
        <v>20819</v>
      </c>
      <c r="BP46" s="162">
        <v>1</v>
      </c>
      <c r="BQ46" s="202">
        <f t="shared" si="3"/>
        <v>1506466</v>
      </c>
      <c r="BR46" s="206">
        <f t="shared" si="4"/>
        <v>17</v>
      </c>
      <c r="BS46" s="203">
        <f t="shared" si="9"/>
        <v>128.141493858171</v>
      </c>
    </row>
    <row r="47" spans="2:71">
      <c r="B47" s="46" t="s">
        <v>283</v>
      </c>
      <c r="C47" s="47" t="s">
        <v>43</v>
      </c>
      <c r="D47" s="34"/>
      <c r="E47" s="54"/>
      <c r="F47" s="34"/>
      <c r="G47" s="54"/>
      <c r="H47" s="34"/>
      <c r="I47" s="54"/>
      <c r="J47" s="34"/>
      <c r="K47" s="54"/>
      <c r="L47" s="41">
        <v>144254</v>
      </c>
      <c r="M47" s="110">
        <v>4</v>
      </c>
      <c r="N47" s="34"/>
      <c r="O47" s="54"/>
      <c r="P47" s="34"/>
      <c r="Q47" s="54"/>
      <c r="R47" s="41">
        <v>437598</v>
      </c>
      <c r="S47" s="110">
        <v>2</v>
      </c>
      <c r="T47" s="19">
        <v>493730</v>
      </c>
      <c r="U47" s="103">
        <v>2</v>
      </c>
      <c r="V47" s="19">
        <v>270167</v>
      </c>
      <c r="W47" s="103">
        <v>1</v>
      </c>
      <c r="X47" s="41">
        <v>243029</v>
      </c>
      <c r="Y47" s="110">
        <v>4</v>
      </c>
      <c r="Z47" s="172"/>
      <c r="AA47" s="173"/>
      <c r="AB47" s="172"/>
      <c r="AC47" s="173"/>
      <c r="AD47" s="172"/>
      <c r="AE47" s="173"/>
      <c r="AF47" s="172"/>
      <c r="AG47" s="173"/>
      <c r="AH47" s="172"/>
      <c r="AI47" s="173"/>
      <c r="AJ47" s="172"/>
      <c r="AK47" s="173"/>
      <c r="AL47" s="172"/>
      <c r="AM47" s="173"/>
      <c r="AN47" s="184">
        <f t="shared" si="0"/>
        <v>1588778</v>
      </c>
      <c r="AO47" s="179">
        <f t="shared" si="1"/>
        <v>13</v>
      </c>
      <c r="AP47" s="185">
        <f t="shared" si="2"/>
        <v>124.42618123494383</v>
      </c>
      <c r="AQ47" s="19">
        <v>334</v>
      </c>
      <c r="AR47" s="19">
        <v>1</v>
      </c>
      <c r="AS47" s="34"/>
      <c r="AT47" s="34"/>
      <c r="AU47" s="19">
        <v>158773</v>
      </c>
      <c r="AV47" s="19">
        <v>1</v>
      </c>
      <c r="AW47" s="34"/>
      <c r="AX47" s="34"/>
      <c r="AY47" s="34"/>
      <c r="AZ47" s="34"/>
      <c r="BA47" s="187">
        <f t="shared" si="6"/>
        <v>159107</v>
      </c>
      <c r="BB47" s="192">
        <f t="shared" si="6"/>
        <v>2</v>
      </c>
      <c r="BC47" s="188">
        <f t="shared" si="8"/>
        <v>114.90109985340102</v>
      </c>
      <c r="BD47" s="19">
        <v>45047</v>
      </c>
      <c r="BE47" s="19">
        <v>1</v>
      </c>
      <c r="BF47" s="19">
        <v>11305</v>
      </c>
      <c r="BG47" s="19">
        <v>1</v>
      </c>
      <c r="BH47" s="19">
        <v>100924</v>
      </c>
      <c r="BI47" s="19">
        <v>1</v>
      </c>
      <c r="BJ47" s="34"/>
      <c r="BK47" s="34"/>
      <c r="BL47" s="195">
        <f t="shared" si="10"/>
        <v>157276</v>
      </c>
      <c r="BM47" s="197">
        <f t="shared" si="11"/>
        <v>3</v>
      </c>
      <c r="BN47" s="196">
        <f t="shared" si="12"/>
        <v>172.62399982438617</v>
      </c>
      <c r="BO47" s="19">
        <v>3808</v>
      </c>
      <c r="BP47" s="162">
        <v>1</v>
      </c>
      <c r="BQ47" s="202">
        <f t="shared" si="3"/>
        <v>1905161</v>
      </c>
      <c r="BR47" s="206">
        <f t="shared" si="4"/>
        <v>18</v>
      </c>
      <c r="BS47" s="203">
        <f t="shared" si="9"/>
        <v>126.46558236296073</v>
      </c>
    </row>
    <row r="48" spans="2:71">
      <c r="B48" s="46" t="s">
        <v>284</v>
      </c>
      <c r="C48" s="47" t="s">
        <v>44</v>
      </c>
      <c r="D48" s="34"/>
      <c r="E48" s="54"/>
      <c r="F48" s="34"/>
      <c r="G48" s="54"/>
      <c r="H48" s="34"/>
      <c r="I48" s="54"/>
      <c r="J48" s="34"/>
      <c r="K48" s="54"/>
      <c r="L48" s="41">
        <v>235103</v>
      </c>
      <c r="M48" s="110">
        <v>3</v>
      </c>
      <c r="N48" s="34"/>
      <c r="O48" s="54"/>
      <c r="P48" s="34"/>
      <c r="Q48" s="54"/>
      <c r="R48" s="41">
        <v>576846</v>
      </c>
      <c r="S48" s="110">
        <v>2</v>
      </c>
      <c r="T48" s="19">
        <v>714159</v>
      </c>
      <c r="U48" s="103">
        <v>2</v>
      </c>
      <c r="V48" s="19">
        <v>364424</v>
      </c>
      <c r="W48" s="103">
        <v>1</v>
      </c>
      <c r="X48" s="41">
        <v>327048</v>
      </c>
      <c r="Y48" s="110">
        <v>5</v>
      </c>
      <c r="Z48" s="172"/>
      <c r="AA48" s="173"/>
      <c r="AB48" s="172"/>
      <c r="AC48" s="173"/>
      <c r="AD48" s="172"/>
      <c r="AE48" s="173"/>
      <c r="AF48" s="172"/>
      <c r="AG48" s="173"/>
      <c r="AH48" s="172"/>
      <c r="AI48" s="173"/>
      <c r="AJ48" s="172"/>
      <c r="AK48" s="173"/>
      <c r="AL48" s="172"/>
      <c r="AM48" s="173"/>
      <c r="AN48" s="184">
        <f t="shared" si="0"/>
        <v>2217580</v>
      </c>
      <c r="AO48" s="179">
        <f t="shared" si="1"/>
        <v>13</v>
      </c>
      <c r="AP48" s="185">
        <f t="shared" si="2"/>
        <v>139.57771318585731</v>
      </c>
      <c r="AQ48" s="19">
        <v>54560</v>
      </c>
      <c r="AR48" s="19">
        <v>1</v>
      </c>
      <c r="AS48" s="34"/>
      <c r="AT48" s="34"/>
      <c r="AU48" s="19">
        <v>148219</v>
      </c>
      <c r="AV48" s="19">
        <v>1</v>
      </c>
      <c r="AW48" s="34"/>
      <c r="AX48" s="34"/>
      <c r="AY48" s="34"/>
      <c r="AZ48" s="34"/>
      <c r="BA48" s="187">
        <f t="shared" si="6"/>
        <v>202779</v>
      </c>
      <c r="BB48" s="192">
        <f t="shared" si="6"/>
        <v>2</v>
      </c>
      <c r="BC48" s="188">
        <f t="shared" si="8"/>
        <v>127.44819523968147</v>
      </c>
      <c r="BD48" s="19">
        <v>101929</v>
      </c>
      <c r="BE48" s="19">
        <v>1</v>
      </c>
      <c r="BF48" s="19">
        <v>12518</v>
      </c>
      <c r="BG48" s="19">
        <v>1</v>
      </c>
      <c r="BH48" s="19">
        <v>75526</v>
      </c>
      <c r="BI48" s="19">
        <v>1</v>
      </c>
      <c r="BJ48" s="34"/>
      <c r="BK48" s="34"/>
      <c r="BL48" s="195">
        <f t="shared" si="10"/>
        <v>189973</v>
      </c>
      <c r="BM48" s="197">
        <f t="shared" si="11"/>
        <v>3</v>
      </c>
      <c r="BN48" s="196">
        <f t="shared" si="12"/>
        <v>120.78956738472495</v>
      </c>
      <c r="BO48" s="34"/>
      <c r="BP48" s="161"/>
      <c r="BQ48" s="202">
        <f t="shared" si="3"/>
        <v>2610332</v>
      </c>
      <c r="BR48" s="206">
        <f t="shared" si="4"/>
        <v>18</v>
      </c>
      <c r="BS48" s="203">
        <f t="shared" si="9"/>
        <v>137.01372219985609</v>
      </c>
    </row>
    <row r="49" spans="2:71">
      <c r="B49" s="46" t="s">
        <v>285</v>
      </c>
      <c r="C49" s="47" t="s">
        <v>45</v>
      </c>
      <c r="D49" s="34"/>
      <c r="E49" s="54"/>
      <c r="F49" s="34"/>
      <c r="G49" s="54"/>
      <c r="H49" s="34"/>
      <c r="I49" s="54"/>
      <c r="J49" s="34"/>
      <c r="K49" s="54"/>
      <c r="L49" s="41">
        <v>282468</v>
      </c>
      <c r="M49" s="110">
        <v>5</v>
      </c>
      <c r="N49" s="34"/>
      <c r="O49" s="54"/>
      <c r="P49" s="34"/>
      <c r="Q49" s="54"/>
      <c r="R49" s="41">
        <v>843450</v>
      </c>
      <c r="S49" s="110">
        <v>3</v>
      </c>
      <c r="T49" s="19">
        <v>715088</v>
      </c>
      <c r="U49" s="103">
        <v>2</v>
      </c>
      <c r="V49" s="19">
        <v>398508</v>
      </c>
      <c r="W49" s="103">
        <v>1</v>
      </c>
      <c r="X49" s="41">
        <v>410170</v>
      </c>
      <c r="Y49" s="110">
        <v>6</v>
      </c>
      <c r="Z49" s="172"/>
      <c r="AA49" s="173"/>
      <c r="AB49" s="172"/>
      <c r="AC49" s="173"/>
      <c r="AD49" s="172"/>
      <c r="AE49" s="173"/>
      <c r="AF49" s="172"/>
      <c r="AG49" s="173"/>
      <c r="AH49" s="172"/>
      <c r="AI49" s="173"/>
      <c r="AJ49" s="172"/>
      <c r="AK49" s="173"/>
      <c r="AL49" s="172"/>
      <c r="AM49" s="173"/>
      <c r="AN49" s="184">
        <f t="shared" si="0"/>
        <v>2649684</v>
      </c>
      <c r="AO49" s="179">
        <f t="shared" si="1"/>
        <v>17</v>
      </c>
      <c r="AP49" s="185">
        <f t="shared" si="2"/>
        <v>119.48538496920067</v>
      </c>
      <c r="AQ49" s="19">
        <v>31348</v>
      </c>
      <c r="AR49" s="19">
        <v>1</v>
      </c>
      <c r="AS49" s="34"/>
      <c r="AT49" s="34"/>
      <c r="AU49" s="19">
        <v>163815</v>
      </c>
      <c r="AV49" s="19">
        <v>1</v>
      </c>
      <c r="AW49" s="34"/>
      <c r="AX49" s="34"/>
      <c r="AY49" s="34"/>
      <c r="AZ49" s="34"/>
      <c r="BA49" s="187">
        <f t="shared" si="6"/>
        <v>195163</v>
      </c>
      <c r="BB49" s="192">
        <f t="shared" si="6"/>
        <v>2</v>
      </c>
      <c r="BC49" s="188">
        <f t="shared" si="8"/>
        <v>96.244187021338504</v>
      </c>
      <c r="BD49" s="19">
        <v>62189</v>
      </c>
      <c r="BE49" s="19">
        <v>1</v>
      </c>
      <c r="BF49" s="19">
        <v>5802</v>
      </c>
      <c r="BG49" s="19">
        <v>1</v>
      </c>
      <c r="BH49" s="19">
        <v>27245</v>
      </c>
      <c r="BI49" s="19">
        <v>1</v>
      </c>
      <c r="BJ49" s="34"/>
      <c r="BK49" s="34"/>
      <c r="BL49" s="195">
        <f t="shared" si="10"/>
        <v>95236</v>
      </c>
      <c r="BM49" s="197">
        <f t="shared" si="11"/>
        <v>3</v>
      </c>
      <c r="BN49" s="196">
        <f t="shared" si="12"/>
        <v>50.131334452790654</v>
      </c>
      <c r="BO49" s="34"/>
      <c r="BP49" s="161"/>
      <c r="BQ49" s="202">
        <f t="shared" si="3"/>
        <v>2940083</v>
      </c>
      <c r="BR49" s="206">
        <f t="shared" si="4"/>
        <v>22</v>
      </c>
      <c r="BS49" s="203">
        <f t="shared" si="9"/>
        <v>112.63253103436651</v>
      </c>
    </row>
    <row r="50" spans="2:71">
      <c r="B50" s="46" t="s">
        <v>286</v>
      </c>
      <c r="C50" s="47" t="s">
        <v>46</v>
      </c>
      <c r="D50" s="34"/>
      <c r="E50" s="54"/>
      <c r="F50" s="34"/>
      <c r="G50" s="54"/>
      <c r="H50" s="34"/>
      <c r="I50" s="54"/>
      <c r="J50" s="34"/>
      <c r="K50" s="54"/>
      <c r="L50" s="41">
        <v>468840</v>
      </c>
      <c r="M50" s="110">
        <v>6</v>
      </c>
      <c r="N50" s="34"/>
      <c r="O50" s="54"/>
      <c r="P50" s="34"/>
      <c r="Q50" s="54"/>
      <c r="R50" s="41">
        <v>1235856</v>
      </c>
      <c r="S50" s="110">
        <v>3</v>
      </c>
      <c r="T50" s="19">
        <v>809988</v>
      </c>
      <c r="U50" s="103">
        <v>2</v>
      </c>
      <c r="V50" s="19">
        <v>481471</v>
      </c>
      <c r="W50" s="103">
        <v>1</v>
      </c>
      <c r="X50" s="41">
        <v>452607</v>
      </c>
      <c r="Y50" s="110">
        <v>6</v>
      </c>
      <c r="Z50" s="172"/>
      <c r="AA50" s="173"/>
      <c r="AB50" s="172"/>
      <c r="AC50" s="173"/>
      <c r="AD50" s="172"/>
      <c r="AE50" s="173"/>
      <c r="AF50" s="172"/>
      <c r="AG50" s="173"/>
      <c r="AH50" s="172"/>
      <c r="AI50" s="173"/>
      <c r="AJ50" s="172"/>
      <c r="AK50" s="173"/>
      <c r="AL50" s="172"/>
      <c r="AM50" s="173"/>
      <c r="AN50" s="184">
        <f t="shared" si="0"/>
        <v>3448762</v>
      </c>
      <c r="AO50" s="179">
        <f t="shared" si="1"/>
        <v>18</v>
      </c>
      <c r="AP50" s="185">
        <f t="shared" si="2"/>
        <v>130.15748293003998</v>
      </c>
      <c r="AQ50" s="19">
        <v>5547</v>
      </c>
      <c r="AR50" s="19">
        <v>1</v>
      </c>
      <c r="AS50" s="34"/>
      <c r="AT50" s="34"/>
      <c r="AU50" s="14">
        <v>173688</v>
      </c>
      <c r="AV50" s="14">
        <v>1</v>
      </c>
      <c r="AW50" s="34"/>
      <c r="AX50" s="34"/>
      <c r="AY50" s="34"/>
      <c r="AZ50" s="34"/>
      <c r="BA50" s="187">
        <f t="shared" si="6"/>
        <v>179235</v>
      </c>
      <c r="BB50" s="192">
        <f t="shared" si="6"/>
        <v>2</v>
      </c>
      <c r="BC50" s="188">
        <f t="shared" si="8"/>
        <v>91.838616950958937</v>
      </c>
      <c r="BD50" s="19">
        <v>7617</v>
      </c>
      <c r="BE50" s="19">
        <v>1</v>
      </c>
      <c r="BF50" s="34"/>
      <c r="BG50" s="34"/>
      <c r="BH50" s="19">
        <v>13685</v>
      </c>
      <c r="BI50" s="19">
        <v>1</v>
      </c>
      <c r="BJ50" s="34"/>
      <c r="BK50" s="34"/>
      <c r="BL50" s="195">
        <f t="shared" si="10"/>
        <v>21302</v>
      </c>
      <c r="BM50" s="197">
        <f t="shared" si="11"/>
        <v>2</v>
      </c>
      <c r="BN50" s="196">
        <f t="shared" si="12"/>
        <v>22.367592087025916</v>
      </c>
      <c r="BO50" s="34"/>
      <c r="BP50" s="161"/>
      <c r="BQ50" s="202">
        <f t="shared" si="3"/>
        <v>3649299</v>
      </c>
      <c r="BR50" s="206">
        <f t="shared" si="4"/>
        <v>22</v>
      </c>
      <c r="BS50" s="203">
        <f t="shared" si="9"/>
        <v>124.1223121932272</v>
      </c>
    </row>
    <row r="51" spans="2:71">
      <c r="B51" s="46" t="s">
        <v>287</v>
      </c>
      <c r="C51" s="47" t="s">
        <v>47</v>
      </c>
      <c r="D51" s="34"/>
      <c r="E51" s="54"/>
      <c r="F51" s="34"/>
      <c r="G51" s="54"/>
      <c r="H51" s="34"/>
      <c r="I51" s="54"/>
      <c r="J51" s="34"/>
      <c r="K51" s="54"/>
      <c r="L51" s="41">
        <v>561877</v>
      </c>
      <c r="M51" s="110">
        <v>6</v>
      </c>
      <c r="N51" s="34"/>
      <c r="O51" s="54"/>
      <c r="P51" s="34"/>
      <c r="Q51" s="54"/>
      <c r="R51" s="41">
        <v>1311293</v>
      </c>
      <c r="S51" s="110">
        <v>4</v>
      </c>
      <c r="T51" s="19">
        <v>823349</v>
      </c>
      <c r="U51" s="103">
        <v>2</v>
      </c>
      <c r="V51" s="19">
        <v>465293</v>
      </c>
      <c r="W51" s="103">
        <v>1</v>
      </c>
      <c r="X51" s="41">
        <v>648356</v>
      </c>
      <c r="Y51" s="110">
        <v>8</v>
      </c>
      <c r="Z51" s="172"/>
      <c r="AA51" s="173"/>
      <c r="AB51" s="172"/>
      <c r="AC51" s="173"/>
      <c r="AD51" s="172"/>
      <c r="AE51" s="173"/>
      <c r="AF51" s="172"/>
      <c r="AG51" s="173"/>
      <c r="AH51" s="172"/>
      <c r="AI51" s="173"/>
      <c r="AJ51" s="172"/>
      <c r="AK51" s="173"/>
      <c r="AL51" s="172"/>
      <c r="AM51" s="173"/>
      <c r="AN51" s="184">
        <f t="shared" si="0"/>
        <v>3810168</v>
      </c>
      <c r="AO51" s="179">
        <f t="shared" si="1"/>
        <v>21</v>
      </c>
      <c r="AP51" s="185">
        <f t="shared" si="2"/>
        <v>110.47929662876128</v>
      </c>
      <c r="AQ51" s="34"/>
      <c r="AR51" s="34"/>
      <c r="AS51" s="34"/>
      <c r="AT51" s="34"/>
      <c r="AU51" s="19">
        <v>179129</v>
      </c>
      <c r="AV51" s="19">
        <v>1</v>
      </c>
      <c r="AW51" s="34"/>
      <c r="AX51" s="34"/>
      <c r="AY51" s="34"/>
      <c r="AZ51" s="34"/>
      <c r="BA51" s="187">
        <f t="shared" si="6"/>
        <v>179129</v>
      </c>
      <c r="BB51" s="192">
        <f t="shared" si="6"/>
        <v>1</v>
      </c>
      <c r="BC51" s="188">
        <f t="shared" si="8"/>
        <v>99.940859765112847</v>
      </c>
      <c r="BD51" s="34"/>
      <c r="BE51" s="34"/>
      <c r="BF51" s="34"/>
      <c r="BG51" s="34"/>
      <c r="BH51" s="19">
        <v>30894</v>
      </c>
      <c r="BI51" s="19">
        <v>1</v>
      </c>
      <c r="BJ51" s="34"/>
      <c r="BK51" s="34"/>
      <c r="BL51" s="195">
        <f t="shared" si="10"/>
        <v>30894</v>
      </c>
      <c r="BM51" s="197">
        <f t="shared" si="11"/>
        <v>1</v>
      </c>
      <c r="BN51" s="196">
        <f t="shared" si="12"/>
        <v>145.02863580884423</v>
      </c>
      <c r="BO51" s="34"/>
      <c r="BP51" s="161"/>
      <c r="BQ51" s="202">
        <f t="shared" si="3"/>
        <v>4020191</v>
      </c>
      <c r="BR51" s="206">
        <f t="shared" si="4"/>
        <v>23</v>
      </c>
      <c r="BS51" s="203">
        <f t="shared" si="9"/>
        <v>110.16337658273547</v>
      </c>
    </row>
    <row r="52" spans="2:71">
      <c r="B52" s="46" t="s">
        <v>288</v>
      </c>
      <c r="C52" s="47" t="s">
        <v>48</v>
      </c>
      <c r="D52" s="34"/>
      <c r="E52" s="54"/>
      <c r="F52" s="34"/>
      <c r="G52" s="54"/>
      <c r="H52" s="34"/>
      <c r="I52" s="54"/>
      <c r="J52" s="34"/>
      <c r="K52" s="54"/>
      <c r="L52" s="41"/>
      <c r="M52" s="110"/>
      <c r="N52" s="34"/>
      <c r="O52" s="54"/>
      <c r="P52" s="34"/>
      <c r="Q52" s="54"/>
      <c r="R52" s="41"/>
      <c r="S52" s="110"/>
      <c r="T52" s="19"/>
      <c r="U52" s="103"/>
      <c r="V52" s="14"/>
      <c r="W52" s="104"/>
      <c r="X52" s="14"/>
      <c r="Y52" s="104"/>
      <c r="Z52" s="172"/>
      <c r="AA52" s="173"/>
      <c r="AB52" s="172"/>
      <c r="AC52" s="173"/>
      <c r="AD52" s="172"/>
      <c r="AE52" s="173"/>
      <c r="AF52" s="172"/>
      <c r="AG52" s="173"/>
      <c r="AH52" s="172"/>
      <c r="AI52" s="173"/>
      <c r="AJ52" s="172"/>
      <c r="AK52" s="173"/>
      <c r="AL52" s="172"/>
      <c r="AM52" s="173"/>
      <c r="AN52" s="184">
        <f t="shared" si="0"/>
        <v>0</v>
      </c>
      <c r="AO52" s="179">
        <f t="shared" si="1"/>
        <v>0</v>
      </c>
      <c r="AP52" s="185">
        <f t="shared" si="2"/>
        <v>0</v>
      </c>
      <c r="AQ52" s="34"/>
      <c r="AR52" s="34"/>
      <c r="AS52" s="34"/>
      <c r="AT52" s="34"/>
      <c r="AU52" s="19"/>
      <c r="AV52" s="19"/>
      <c r="AW52" s="34"/>
      <c r="AX52" s="34"/>
      <c r="AY52" s="34"/>
      <c r="AZ52" s="34"/>
      <c r="BA52" s="187">
        <f t="shared" si="6"/>
        <v>0</v>
      </c>
      <c r="BB52" s="192">
        <f t="shared" si="6"/>
        <v>0</v>
      </c>
      <c r="BC52" s="188">
        <f t="shared" si="8"/>
        <v>0</v>
      </c>
      <c r="BD52" s="34"/>
      <c r="BE52" s="34"/>
      <c r="BF52" s="34"/>
      <c r="BG52" s="34"/>
      <c r="BH52" s="14"/>
      <c r="BI52" s="14"/>
      <c r="BJ52" s="34"/>
      <c r="BK52" s="34"/>
      <c r="BL52" s="195">
        <f t="shared" si="10"/>
        <v>0</v>
      </c>
      <c r="BM52" s="197">
        <f t="shared" si="11"/>
        <v>0</v>
      </c>
      <c r="BN52" s="196">
        <f t="shared" si="12"/>
        <v>0</v>
      </c>
      <c r="BO52" s="34"/>
      <c r="BP52" s="161"/>
      <c r="BQ52" s="202">
        <f t="shared" si="3"/>
        <v>0</v>
      </c>
      <c r="BR52" s="206">
        <f t="shared" si="4"/>
        <v>0</v>
      </c>
      <c r="BS52" s="203">
        <f t="shared" si="9"/>
        <v>0</v>
      </c>
    </row>
    <row r="53" spans="2:71" ht="19.5" thickBot="1">
      <c r="B53" s="46" t="s">
        <v>289</v>
      </c>
      <c r="C53" s="47" t="s">
        <v>49</v>
      </c>
      <c r="D53" s="51"/>
      <c r="E53" s="163"/>
      <c r="F53" s="51"/>
      <c r="G53" s="163"/>
      <c r="H53" s="51"/>
      <c r="I53" s="163"/>
      <c r="J53" s="51"/>
      <c r="K53" s="163"/>
      <c r="L53" s="52"/>
      <c r="M53" s="165"/>
      <c r="N53" s="34"/>
      <c r="O53" s="54"/>
      <c r="P53" s="34"/>
      <c r="Q53" s="54"/>
      <c r="R53" s="41"/>
      <c r="S53" s="110"/>
      <c r="T53" s="19"/>
      <c r="U53" s="103"/>
      <c r="V53" s="50"/>
      <c r="W53" s="169"/>
      <c r="X53" s="50"/>
      <c r="Y53" s="169"/>
      <c r="Z53" s="174"/>
      <c r="AA53" s="175"/>
      <c r="AB53" s="174"/>
      <c r="AC53" s="175"/>
      <c r="AD53" s="174"/>
      <c r="AE53" s="175"/>
      <c r="AF53" s="174"/>
      <c r="AG53" s="175"/>
      <c r="AH53" s="174"/>
      <c r="AI53" s="175"/>
      <c r="AJ53" s="174"/>
      <c r="AK53" s="175"/>
      <c r="AL53" s="174"/>
      <c r="AM53" s="175"/>
      <c r="AN53" s="184">
        <f t="shared" si="0"/>
        <v>0</v>
      </c>
      <c r="AO53" s="179">
        <f t="shared" si="1"/>
        <v>0</v>
      </c>
      <c r="AP53" s="185" t="e">
        <f t="shared" si="2"/>
        <v>#DIV/0!</v>
      </c>
      <c r="AQ53" s="34"/>
      <c r="AR53" s="34"/>
      <c r="AS53" s="51"/>
      <c r="AT53" s="51"/>
      <c r="AU53" s="50"/>
      <c r="AV53" s="50"/>
      <c r="AW53" s="51"/>
      <c r="AX53" s="51"/>
      <c r="AY53" s="51"/>
      <c r="AZ53" s="51"/>
      <c r="BA53" s="187">
        <f t="shared" si="6"/>
        <v>0</v>
      </c>
      <c r="BB53" s="192">
        <f t="shared" si="6"/>
        <v>0</v>
      </c>
      <c r="BC53" s="188" t="e">
        <f t="shared" si="8"/>
        <v>#DIV/0!</v>
      </c>
      <c r="BD53" s="34"/>
      <c r="BE53" s="34"/>
      <c r="BF53" s="51"/>
      <c r="BG53" s="51"/>
      <c r="BH53" s="50"/>
      <c r="BI53" s="50"/>
      <c r="BJ53" s="51"/>
      <c r="BK53" s="51"/>
      <c r="BL53" s="195">
        <f t="shared" si="10"/>
        <v>0</v>
      </c>
      <c r="BM53" s="197">
        <f t="shared" si="11"/>
        <v>0</v>
      </c>
      <c r="BN53" s="196" t="e">
        <f t="shared" si="12"/>
        <v>#DIV/0!</v>
      </c>
      <c r="BO53" s="34"/>
      <c r="BP53" s="161"/>
      <c r="BQ53" s="204">
        <f t="shared" si="3"/>
        <v>0</v>
      </c>
      <c r="BR53" s="207">
        <f t="shared" si="4"/>
        <v>0</v>
      </c>
      <c r="BS53" s="205" t="e">
        <f t="shared" si="9"/>
        <v>#DIV/0!</v>
      </c>
    </row>
    <row r="54" spans="2:71">
      <c r="B54" s="281" t="s">
        <v>126</v>
      </c>
      <c r="C54" s="281"/>
      <c r="D54" s="281"/>
      <c r="E54" s="281"/>
      <c r="F54" s="281"/>
      <c r="G54" s="281"/>
      <c r="H54" s="281"/>
      <c r="I54" s="281"/>
      <c r="J54" s="281"/>
      <c r="K54" s="281"/>
      <c r="L54" s="35" t="s">
        <v>200</v>
      </c>
      <c r="M54" s="166"/>
      <c r="N54" s="36"/>
      <c r="O54" s="168"/>
      <c r="P54" s="36"/>
      <c r="Q54" s="168"/>
      <c r="R54" s="36" t="s">
        <v>204</v>
      </c>
      <c r="S54" s="168"/>
      <c r="T54" s="36" t="s">
        <v>207</v>
      </c>
      <c r="U54" s="168"/>
      <c r="V54" s="36"/>
      <c r="W54" s="168"/>
      <c r="X54" t="s">
        <v>211</v>
      </c>
      <c r="BQ54" s="111" t="s">
        <v>52</v>
      </c>
    </row>
    <row r="55" spans="2:71">
      <c r="B55" s="274" t="s">
        <v>125</v>
      </c>
      <c r="C55" s="274"/>
      <c r="D55" s="274"/>
      <c r="L55" s="37" t="s">
        <v>201</v>
      </c>
      <c r="M55" s="167"/>
      <c r="N55" s="36"/>
      <c r="O55" s="168"/>
      <c r="P55" s="36"/>
      <c r="Q55" s="168"/>
      <c r="R55" s="36" t="s">
        <v>205</v>
      </c>
      <c r="S55" s="168"/>
      <c r="T55" s="36"/>
      <c r="U55" s="168"/>
      <c r="V55" s="36"/>
      <c r="W55" s="168"/>
      <c r="X55" s="45" t="s">
        <v>212</v>
      </c>
    </row>
    <row r="56" spans="2:71">
      <c r="L56" s="37" t="s">
        <v>202</v>
      </c>
      <c r="M56" s="167"/>
      <c r="N56" s="36"/>
      <c r="O56" s="168"/>
      <c r="P56" s="36"/>
      <c r="Q56" s="168"/>
      <c r="R56" s="36" t="s">
        <v>206</v>
      </c>
      <c r="S56" s="168"/>
      <c r="T56" s="36"/>
      <c r="U56" s="168"/>
      <c r="V56" s="36"/>
      <c r="W56" s="168"/>
      <c r="X56" t="s">
        <v>213</v>
      </c>
    </row>
    <row r="57" spans="2:71">
      <c r="L57" s="36" t="s">
        <v>203</v>
      </c>
      <c r="M57" s="168"/>
      <c r="N57" s="36"/>
      <c r="O57" s="168"/>
      <c r="P57" s="36"/>
      <c r="Q57" s="168"/>
      <c r="R57" s="36"/>
      <c r="S57" s="168"/>
      <c r="T57" s="36"/>
      <c r="U57" s="168"/>
      <c r="V57" s="36"/>
      <c r="W57" s="168"/>
      <c r="X57" t="s">
        <v>214</v>
      </c>
    </row>
  </sheetData>
  <mergeCells count="36">
    <mergeCell ref="AN2:AP2"/>
    <mergeCell ref="N2:O3"/>
    <mergeCell ref="P2:Q3"/>
    <mergeCell ref="R2:S3"/>
    <mergeCell ref="T2:U3"/>
    <mergeCell ref="V2:W3"/>
    <mergeCell ref="AL2:AM3"/>
    <mergeCell ref="AJ2:AK3"/>
    <mergeCell ref="AQ2:AR3"/>
    <mergeCell ref="AS2:AT3"/>
    <mergeCell ref="AU2:AV3"/>
    <mergeCell ref="B54:K54"/>
    <mergeCell ref="BQ2:BS2"/>
    <mergeCell ref="BA2:BC2"/>
    <mergeCell ref="BL2:BN2"/>
    <mergeCell ref="BJ2:BK3"/>
    <mergeCell ref="BO2:BP3"/>
    <mergeCell ref="BH2:BI3"/>
    <mergeCell ref="BD2:BE3"/>
    <mergeCell ref="BF2:BG3"/>
    <mergeCell ref="AW2:AX3"/>
    <mergeCell ref="AY2:AZ3"/>
    <mergeCell ref="B2:C3"/>
    <mergeCell ref="AH2:AI3"/>
    <mergeCell ref="B1:P1"/>
    <mergeCell ref="B55:D55"/>
    <mergeCell ref="AD2:AE3"/>
    <mergeCell ref="AF2:AG3"/>
    <mergeCell ref="X2:Y3"/>
    <mergeCell ref="Z2:AA3"/>
    <mergeCell ref="L2:M3"/>
    <mergeCell ref="AB2:AC3"/>
    <mergeCell ref="D2:E3"/>
    <mergeCell ref="F2:G3"/>
    <mergeCell ref="H2:I3"/>
    <mergeCell ref="J2:K3"/>
  </mergeCells>
  <phoneticPr fontId="3"/>
  <pageMargins left="0.7" right="0.7" top="0.75" bottom="0.75" header="0.3" footer="0.3"/>
  <pageSetup paperSize="8" scale="6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(d03-001)空港別旅客輸送人員</vt:lpstr>
      <vt:lpstr>(d03-001)航空路線別人員(道内</vt:lpstr>
      <vt:lpstr>(d03-001)航空路線別人員（道外</vt:lpstr>
      <vt:lpstr>(d03-001）航空路線別人員(海外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LIVE12-PC</dc:creator>
  <cp:lastModifiedBy>User0503</cp:lastModifiedBy>
  <cp:lastPrinted>2020-11-24T04:54:29Z</cp:lastPrinted>
  <dcterms:created xsi:type="dcterms:W3CDTF">2015-06-05T18:19:34Z</dcterms:created>
  <dcterms:modified xsi:type="dcterms:W3CDTF">2022-03-03T00:09:23Z</dcterms:modified>
</cp:coreProperties>
</file>